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Sheet1" sheetId="1" r:id="rId1"/>
    <sheet name="Web Ready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<sst xmlns="http://schemas.openxmlformats.org/spreadsheetml/2006/main" count="2416" uniqueCount="431">
  <si>
    <t>Day 1 Input Data</t>
  </si>
  <si>
    <t>Day 2 Input Data</t>
  </si>
  <si>
    <t>Team #</t>
  </si>
  <si>
    <r>
      <t xml:space="preserve">Team Members and Their Home Towns are listed below and their Team Type is listed to the left: AT=Adult Team, MC=Mixed Couples, and AC=Adult Child                                                                                           </t>
    </r>
    <r>
      <rPr>
        <b/>
        <sz val="8"/>
        <rFont val="Arial"/>
        <family val="2"/>
      </rPr>
      <t>Name                        Town                  Name                          Town</t>
    </r>
  </si>
  <si>
    <t>Type</t>
  </si>
  <si>
    <t>1st Fish</t>
  </si>
  <si>
    <t>2nd Fish</t>
  </si>
  <si>
    <t>3rd Fish</t>
  </si>
  <si>
    <t>4th Fish</t>
  </si>
  <si>
    <t>5th Fish</t>
  </si>
  <si>
    <t>Northern lb</t>
  </si>
  <si>
    <t>Northern No</t>
  </si>
  <si>
    <t>Species No</t>
  </si>
  <si>
    <t>Carp inches</t>
  </si>
  <si>
    <t>Perch lb</t>
  </si>
  <si>
    <t>Perch No</t>
  </si>
  <si>
    <t>D2 Northern lb</t>
  </si>
  <si>
    <t>D2 Northern No</t>
  </si>
  <si>
    <t>Boat Brand</t>
  </si>
  <si>
    <t>Total Day 1</t>
  </si>
  <si>
    <t>Place Day 1</t>
  </si>
  <si>
    <t>Pay Day 1</t>
  </si>
  <si>
    <t>Total Day 2</t>
  </si>
  <si>
    <t>Place Day 2</t>
  </si>
  <si>
    <t>Pay Day 2</t>
  </si>
  <si>
    <t>Total Wt</t>
  </si>
  <si>
    <t>Final Place</t>
  </si>
  <si>
    <t>Torunament Pay</t>
  </si>
  <si>
    <t>Improve places</t>
  </si>
  <si>
    <t>Cool presure</t>
  </si>
  <si>
    <t>Count D1eye</t>
  </si>
  <si>
    <t>Large D1 eye</t>
  </si>
  <si>
    <t>Large team D1 eye</t>
  </si>
  <si>
    <t>Count D2 eye</t>
  </si>
  <si>
    <t>Large D2 eye</t>
  </si>
  <si>
    <t>Large Team D2 eye</t>
  </si>
  <si>
    <t>Count eye total</t>
  </si>
  <si>
    <t>North No D1</t>
  </si>
  <si>
    <t>North No Team D1</t>
  </si>
  <si>
    <t>North No D2</t>
  </si>
  <si>
    <t>North No Team D2</t>
  </si>
  <si>
    <t>Large North D1</t>
  </si>
  <si>
    <t>Team Max North D1</t>
  </si>
  <si>
    <t>Large North D2</t>
  </si>
  <si>
    <t>Team Max North D2</t>
  </si>
  <si>
    <t>Large perch D1</t>
  </si>
  <si>
    <t>Large Perch team D1</t>
  </si>
  <si>
    <t>Most perch D1</t>
  </si>
  <si>
    <t>Most perch team D1</t>
  </si>
  <si>
    <t>Large perch D2</t>
  </si>
  <si>
    <t>Large perch team D2</t>
  </si>
  <si>
    <t>Most perch D2</t>
  </si>
  <si>
    <t>Most perch team D2</t>
  </si>
  <si>
    <t>Carp in. D!</t>
  </si>
  <si>
    <t>Carp team D1</t>
  </si>
  <si>
    <t>Carp in. D2</t>
  </si>
  <si>
    <t>Carp team D2</t>
  </si>
  <si>
    <t>Most species D1</t>
  </si>
  <si>
    <t>Team Most Sp D1</t>
  </si>
  <si>
    <t>Most Species D2</t>
  </si>
  <si>
    <t>Team Most Sp D2</t>
  </si>
  <si>
    <t>Adult Child Place</t>
  </si>
  <si>
    <t>AC Rank</t>
  </si>
  <si>
    <t>AC 1st</t>
  </si>
  <si>
    <t>AC 2nd</t>
  </si>
  <si>
    <t>AC 3rd</t>
  </si>
  <si>
    <t>Mixed Couple Place</t>
  </si>
  <si>
    <t>MC Rank</t>
  </si>
  <si>
    <t>MC 1st</t>
  </si>
  <si>
    <t>MC 2nd</t>
  </si>
  <si>
    <t>MC 3rd</t>
  </si>
  <si>
    <t>D1=0</t>
  </si>
  <si>
    <t>D1=1</t>
  </si>
  <si>
    <t>D1=2</t>
  </si>
  <si>
    <t>D1=3</t>
  </si>
  <si>
    <t>D1=4</t>
  </si>
  <si>
    <t>D1=5</t>
  </si>
  <si>
    <t>D2=0</t>
  </si>
  <si>
    <t>D2=1</t>
  </si>
  <si>
    <t>D2=2</t>
  </si>
  <si>
    <t>D2=3</t>
  </si>
  <si>
    <t>D2=4</t>
  </si>
  <si>
    <t>D2=5</t>
  </si>
  <si>
    <t>T=0</t>
  </si>
  <si>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</si>
  <si>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</si>
  <si>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</si>
  <si>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</si>
  <si>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</si>
  <si>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</si>
  <si>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</si>
  <si>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</si>
  <si>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</si>
  <si>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T=10</t>
  </si>
  <si>
    <t>Lund Place</t>
  </si>
  <si>
    <t>Lund Rank</t>
  </si>
  <si>
    <t>Lund 1st</t>
  </si>
  <si>
    <t>Adult Team</t>
  </si>
  <si>
    <t>Mixed Couples</t>
  </si>
  <si>
    <t>Adult Child</t>
  </si>
  <si>
    <t>Circuit</t>
  </si>
  <si>
    <t>#1 ALS</t>
  </si>
  <si>
    <t>#2 ALS</t>
  </si>
  <si>
    <t>Rohlf, Tim</t>
  </si>
  <si>
    <t>Great Falls</t>
  </si>
  <si>
    <t>Rohlf, Colton</t>
  </si>
  <si>
    <t>AC</t>
  </si>
  <si>
    <t>Crestlnr</t>
  </si>
  <si>
    <t>Maul, Randy</t>
  </si>
  <si>
    <t>Billings</t>
  </si>
  <si>
    <t>Reisinger, Miles</t>
  </si>
  <si>
    <t>AT</t>
  </si>
  <si>
    <t>Briggs, Thad</t>
  </si>
  <si>
    <t>Olney</t>
  </si>
  <si>
    <t>Castleberry, Dave</t>
  </si>
  <si>
    <t>Whitefish</t>
  </si>
  <si>
    <t>Lund</t>
  </si>
  <si>
    <t>Wohler, Jeff</t>
  </si>
  <si>
    <t>Black Eagle</t>
  </si>
  <si>
    <t>Smith, Michael</t>
  </si>
  <si>
    <t>Smkr Crft</t>
  </si>
  <si>
    <t>Zetterberg, Steve</t>
  </si>
  <si>
    <t>Ronan</t>
  </si>
  <si>
    <t>Pavliccek, Zach</t>
  </si>
  <si>
    <t>Glasoe, Ray</t>
  </si>
  <si>
    <t>Glasgow</t>
  </si>
  <si>
    <t>Rhoads, Shane</t>
  </si>
  <si>
    <t>?</t>
  </si>
  <si>
    <t>Larson, Rick</t>
  </si>
  <si>
    <t>Havre</t>
  </si>
  <si>
    <t>Larson, Sharon</t>
  </si>
  <si>
    <t>MC</t>
  </si>
  <si>
    <t>Snyder, Dave</t>
  </si>
  <si>
    <t>Lewistown</t>
  </si>
  <si>
    <t>Chord, Chad</t>
  </si>
  <si>
    <t>King, Steve</t>
  </si>
  <si>
    <t>McMenamy, Joe</t>
  </si>
  <si>
    <t>Sugg, Levi</t>
  </si>
  <si>
    <t>Sugg, Edward</t>
  </si>
  <si>
    <t>Triton</t>
  </si>
  <si>
    <t>Kumm, Phil</t>
  </si>
  <si>
    <t>Kumm, Kim</t>
  </si>
  <si>
    <t>Otto, Jason</t>
  </si>
  <si>
    <t>Rudyard</t>
  </si>
  <si>
    <t>Sande, Brent</t>
  </si>
  <si>
    <t>Gilge, Kody</t>
  </si>
  <si>
    <t>Barkus, Murray</t>
  </si>
  <si>
    <t>Collingsworth, Dave</t>
  </si>
  <si>
    <t>Anaconda</t>
  </si>
  <si>
    <t>Collingsworth, Scott</t>
  </si>
  <si>
    <t>Gizinski, Greg</t>
  </si>
  <si>
    <t>Belgrade</t>
  </si>
  <si>
    <t>MacDonald, Christine</t>
  </si>
  <si>
    <t>DeBolt, Larry</t>
  </si>
  <si>
    <t>DeBolt, Mike</t>
  </si>
  <si>
    <t>Thomas, Steve</t>
  </si>
  <si>
    <t>Cole, Ray</t>
  </si>
  <si>
    <t>Childers, Billy</t>
  </si>
  <si>
    <t>Childers, Holly</t>
  </si>
  <si>
    <t>Bayliner</t>
  </si>
  <si>
    <t>Klitzke, Erv</t>
  </si>
  <si>
    <t>Hinz, Richard</t>
  </si>
  <si>
    <t>Lowh</t>
  </si>
  <si>
    <t>Floren, Ric</t>
  </si>
  <si>
    <t>Floren, Robert</t>
  </si>
  <si>
    <t>Matson, Gordon</t>
  </si>
  <si>
    <t>Ennis</t>
  </si>
  <si>
    <t>Matson, Tanya</t>
  </si>
  <si>
    <t>Bouchard, Greg</t>
  </si>
  <si>
    <t>Loma</t>
  </si>
  <si>
    <t>Eppers, Gary</t>
  </si>
  <si>
    <t>Fort Benton</t>
  </si>
  <si>
    <t>Dixon, Bill</t>
  </si>
  <si>
    <t>Helena</t>
  </si>
  <si>
    <t>Skinner, Rick</t>
  </si>
  <si>
    <t>Ranger</t>
  </si>
  <si>
    <t>Druyvestein, Ken</t>
  </si>
  <si>
    <t>Polson</t>
  </si>
  <si>
    <t>Wunderlich, Dick</t>
  </si>
  <si>
    <t>Parsons, Kerry</t>
  </si>
  <si>
    <t>Rohlf, Doug</t>
  </si>
  <si>
    <t>Mace, Marvin</t>
  </si>
  <si>
    <t>Gillespie, Jim</t>
  </si>
  <si>
    <t>Monarch</t>
  </si>
  <si>
    <t>Perin, Brian</t>
  </si>
  <si>
    <t>Bozeman</t>
  </si>
  <si>
    <t>Thomas, Lance</t>
  </si>
  <si>
    <t>Big Sky</t>
  </si>
  <si>
    <t>Alumacraft</t>
  </si>
  <si>
    <t>Guffy, Gordon</t>
  </si>
  <si>
    <t>Patterson, Pat</t>
  </si>
  <si>
    <t>Roberts, Leonard</t>
  </si>
  <si>
    <t>Marsh, Tim</t>
  </si>
  <si>
    <t>Fields, Jeff</t>
  </si>
  <si>
    <t>Columbia Falls</t>
  </si>
  <si>
    <t>Goudreau, Jeff</t>
  </si>
  <si>
    <t>Schroeder, Emil</t>
  </si>
  <si>
    <t>Schurman, Tom</t>
  </si>
  <si>
    <t>Mailey, Denny</t>
  </si>
  <si>
    <t>Redfern, Randy</t>
  </si>
  <si>
    <t>Ross, Stanley</t>
  </si>
  <si>
    <t>Kalispell</t>
  </si>
  <si>
    <t>Ross, Stacy</t>
  </si>
  <si>
    <t>Schweigert, Todd</t>
  </si>
  <si>
    <t>Schweigert, Eric</t>
  </si>
  <si>
    <t>Pluth, Dan</t>
  </si>
  <si>
    <t>Gallatin Gateway</t>
  </si>
  <si>
    <t>Pluth, Marty</t>
  </si>
  <si>
    <t>Alberton</t>
  </si>
  <si>
    <t>Perleberg, Gary</t>
  </si>
  <si>
    <t>Bigfork</t>
  </si>
  <si>
    <t>Perleberg, Margo</t>
  </si>
  <si>
    <t>Meier, Kristofer</t>
  </si>
  <si>
    <t>Townsend</t>
  </si>
  <si>
    <t>Vogl, Dewey</t>
  </si>
  <si>
    <t>Harman, Rick</t>
  </si>
  <si>
    <t>Molenda, Joe</t>
  </si>
  <si>
    <t>Putnam, Rod</t>
  </si>
  <si>
    <t>Gunn, Ron</t>
  </si>
  <si>
    <t>Bridger</t>
  </si>
  <si>
    <t>Gasvoda, Pete</t>
  </si>
  <si>
    <t>Big Sandy</t>
  </si>
  <si>
    <t>Hlavnicka, Tara</t>
  </si>
  <si>
    <t>Yurek, Rick</t>
  </si>
  <si>
    <t>Stockett</t>
  </si>
  <si>
    <t>Yurek, Wayne</t>
  </si>
  <si>
    <t>Sand Coulee</t>
  </si>
  <si>
    <t>Tracker</t>
  </si>
  <si>
    <t>Rooney, Brian</t>
  </si>
  <si>
    <t>Campbell, Curt</t>
  </si>
  <si>
    <t>Baracker, Jerry</t>
  </si>
  <si>
    <t>Corne, James</t>
  </si>
  <si>
    <t>Poplar</t>
  </si>
  <si>
    <t>Schwartz, Jim</t>
  </si>
  <si>
    <t>Bahr, Bob</t>
  </si>
  <si>
    <t>Ocenosak, Dave</t>
  </si>
  <si>
    <t>Nefzger, Randy</t>
  </si>
  <si>
    <t>Sun River</t>
  </si>
  <si>
    <t>Kaiser, Daniel</t>
  </si>
  <si>
    <t>Baron, Gary</t>
  </si>
  <si>
    <t>Eli, James</t>
  </si>
  <si>
    <t>Eli, Carol</t>
  </si>
  <si>
    <t>Starcft</t>
  </si>
  <si>
    <t>Chvilicek, Dylan</t>
  </si>
  <si>
    <t>Chvilicek, Steve</t>
  </si>
  <si>
    <t>Berg, Ernest</t>
  </si>
  <si>
    <t>Power</t>
  </si>
  <si>
    <t>Doubek, Clyde</t>
  </si>
  <si>
    <t>Archey, Darrell</t>
  </si>
  <si>
    <t>Bethel, Luckie</t>
  </si>
  <si>
    <t>Forrey, Eric</t>
  </si>
  <si>
    <t>Copeland, Justin</t>
  </si>
  <si>
    <t>Canceled*******</t>
  </si>
  <si>
    <t xml:space="preserve"> </t>
  </si>
  <si>
    <t>Canceled*****</t>
  </si>
  <si>
    <t>Mayer, Jim</t>
  </si>
  <si>
    <t>Malta</t>
  </si>
  <si>
    <t>Bednarczyk, Jason</t>
  </si>
  <si>
    <t>Seay, Ken</t>
  </si>
  <si>
    <t>Cross, Marlin</t>
  </si>
  <si>
    <t>Jones, Randy</t>
  </si>
  <si>
    <t>Jones, Larry</t>
  </si>
  <si>
    <t>Lowe</t>
  </si>
  <si>
    <t>Colella, Gary</t>
  </si>
  <si>
    <t>Johnson, Eric</t>
  </si>
  <si>
    <t>Engel, Kyle</t>
  </si>
  <si>
    <t>Buhl, Rob</t>
  </si>
  <si>
    <t>Sea Ray</t>
  </si>
  <si>
    <t>Marolt, Nanco</t>
  </si>
  <si>
    <t>Marolt, Fran</t>
  </si>
  <si>
    <t>Clark, Mike</t>
  </si>
  <si>
    <t>Clark, Devin</t>
  </si>
  <si>
    <t>Nelson, Cliff</t>
  </si>
  <si>
    <t>Joplin</t>
  </si>
  <si>
    <t>Mundel, Chris</t>
  </si>
  <si>
    <t>Coram</t>
  </si>
  <si>
    <t>Otto, Jerry</t>
  </si>
  <si>
    <t>Otto, Debbie</t>
  </si>
  <si>
    <t>Roughnck</t>
  </si>
  <si>
    <t>Otto, Allan</t>
  </si>
  <si>
    <t>Otto, Cindy</t>
  </si>
  <si>
    <t>Robert Bright</t>
  </si>
  <si>
    <t>Laurel</t>
  </si>
  <si>
    <t>Stovall, Will</t>
  </si>
  <si>
    <t>Roberts</t>
  </si>
  <si>
    <t>Rhyneer, Dean</t>
  </si>
  <si>
    <t>Hovden, Dennis</t>
  </si>
  <si>
    <t>Muscat, Jim</t>
  </si>
  <si>
    <t>Greger, Dave</t>
  </si>
  <si>
    <t>Schroeder, Dennis</t>
  </si>
  <si>
    <t>Miles City</t>
  </si>
  <si>
    <t>Keller, Scott</t>
  </si>
  <si>
    <t>Eisenbarth, Terry</t>
  </si>
  <si>
    <t>Eisenbarth, Cody</t>
  </si>
  <si>
    <t>Hws Crft</t>
  </si>
  <si>
    <t>Johnson, George "Geo"</t>
  </si>
  <si>
    <t>Johnson, Michael "Tiny"</t>
  </si>
  <si>
    <t>Egge, Troy</t>
  </si>
  <si>
    <t>Egge, Jamie</t>
  </si>
  <si>
    <t>Skeeter</t>
  </si>
  <si>
    <t>Moline, Joe</t>
  </si>
  <si>
    <t>Tuttle, John</t>
  </si>
  <si>
    <t>Spectrum</t>
  </si>
  <si>
    <t>Green, Doug</t>
  </si>
  <si>
    <t>Smith, Greg</t>
  </si>
  <si>
    <t>Ranes, Allan</t>
  </si>
  <si>
    <t>Ranes, Linda</t>
  </si>
  <si>
    <t>Clanton, Mike</t>
  </si>
  <si>
    <t>Nelson, John</t>
  </si>
  <si>
    <t>Ulm</t>
  </si>
  <si>
    <t>Young, Trent</t>
  </si>
  <si>
    <t>Kemp. BJ</t>
  </si>
  <si>
    <t>Yarcraft</t>
  </si>
  <si>
    <t>Brockway, Gary</t>
  </si>
  <si>
    <t>East Helena</t>
  </si>
  <si>
    <t>Sutton, Scott</t>
  </si>
  <si>
    <t>Achilles, Scott</t>
  </si>
  <si>
    <t>Lum, Gary</t>
  </si>
  <si>
    <t>Kolodejchuk, Arlen</t>
  </si>
  <si>
    <t>Kolodejchuk, Shirley</t>
  </si>
  <si>
    <t>Terwilliger, Roger</t>
  </si>
  <si>
    <t>Judkins, Ernie</t>
  </si>
  <si>
    <t>McLenning, Nathan</t>
  </si>
  <si>
    <t>Mitchell, Chad</t>
  </si>
  <si>
    <t>Andy Schultz</t>
  </si>
  <si>
    <t>John Jense</t>
  </si>
  <si>
    <t>Hickey, Robert</t>
  </si>
  <si>
    <t>Mundel, Jason</t>
  </si>
  <si>
    <t>Rettig, Ed</t>
  </si>
  <si>
    <t>Alexander ND</t>
  </si>
  <si>
    <t>Fixen, Doug</t>
  </si>
  <si>
    <t>Sylvan</t>
  </si>
  <si>
    <t>Stubbendeck, Danny</t>
  </si>
  <si>
    <t>Spatz, Jim</t>
  </si>
  <si>
    <t>Raney, Darren</t>
  </si>
  <si>
    <t>Livingston</t>
  </si>
  <si>
    <t>Brown, Jim</t>
  </si>
  <si>
    <t>Klein, Bob</t>
  </si>
  <si>
    <t>Wetzel, Dan</t>
  </si>
  <si>
    <t>McElvain, Mike</t>
  </si>
  <si>
    <t>McElvain, Bobby</t>
  </si>
  <si>
    <t>Hockett, Jeffry</t>
  </si>
  <si>
    <t>Weed, Mark</t>
  </si>
  <si>
    <t>Ross, Wendi</t>
  </si>
  <si>
    <t>Smith, Rob</t>
  </si>
  <si>
    <t>New Town ND</t>
  </si>
  <si>
    <t>Worden, Steve</t>
  </si>
  <si>
    <t>Loecker, Cory</t>
  </si>
  <si>
    <t>Combs, Mike</t>
  </si>
  <si>
    <t>Combs, Terry</t>
  </si>
  <si>
    <t>Jacobe, Doug</t>
  </si>
  <si>
    <t>Cascade</t>
  </si>
  <si>
    <t>Vold, Rod</t>
  </si>
  <si>
    <t>Travis, Scott</t>
  </si>
  <si>
    <t>Williams, Kennie</t>
  </si>
  <si>
    <t>Warrior</t>
  </si>
  <si>
    <t>Chovanak, Dan</t>
  </si>
  <si>
    <t>Olson, Brian</t>
  </si>
  <si>
    <t>Ranger?</t>
  </si>
  <si>
    <t>Hinderager, Ty</t>
  </si>
  <si>
    <t>Johnson, Bim</t>
  </si>
  <si>
    <t>Anthony, Kevin</t>
  </si>
  <si>
    <t>Anthony, Dan</t>
  </si>
  <si>
    <t>LaPierre, Lance</t>
  </si>
  <si>
    <t>LaPierre, Lynn</t>
  </si>
  <si>
    <t>Quantum</t>
  </si>
  <si>
    <t>Combs, Bill</t>
  </si>
  <si>
    <t>Grass Range</t>
  </si>
  <si>
    <t>Combs, Adam</t>
  </si>
  <si>
    <t>Shanks, Greg</t>
  </si>
  <si>
    <t>Red Lodge</t>
  </si>
  <si>
    <t>Kreatz, Dennis</t>
  </si>
  <si>
    <t>Briese, Glen</t>
  </si>
  <si>
    <t>Wilke, Randy</t>
  </si>
  <si>
    <t>Fischer, Matt</t>
  </si>
  <si>
    <t>Steward, Chad</t>
  </si>
  <si>
    <t>Ferguson, Alex</t>
  </si>
  <si>
    <t>Adamson, Ed</t>
  </si>
  <si>
    <t>Fairfield</t>
  </si>
  <si>
    <t>Zeadow, Lyn</t>
  </si>
  <si>
    <t>Carter, Jimmy</t>
  </si>
  <si>
    <t>Starcraft</t>
  </si>
  <si>
    <t>Large Walleye Day 1</t>
  </si>
  <si>
    <t>Number of Teams</t>
  </si>
  <si>
    <t>Day 1</t>
  </si>
  <si>
    <t>Day 2</t>
  </si>
  <si>
    <t>Tournament</t>
  </si>
  <si>
    <t>Teams in Tournament</t>
  </si>
  <si>
    <t>Teams with 0 Walleye</t>
  </si>
  <si>
    <t>Large Walleye Day 2</t>
  </si>
  <si>
    <t>Teams with 2 Walleye</t>
  </si>
  <si>
    <t>Teams with 3 Walleye</t>
  </si>
  <si>
    <t>Large Northern Day 1</t>
  </si>
  <si>
    <t>Teams with 5 Walleye</t>
  </si>
  <si>
    <t>Teams with 6 Walleye</t>
  </si>
  <si>
    <t>Large Northern Day 2</t>
  </si>
  <si>
    <t>Teams with 1 Walleye</t>
  </si>
  <si>
    <t>Teams with 8 Walleye</t>
  </si>
  <si>
    <t>Teams with 9 Walleye</t>
  </si>
  <si>
    <t>Large Perch Day 1</t>
  </si>
  <si>
    <t>Teams with 4 Walleye</t>
  </si>
  <si>
    <t>Large Perch Day 2</t>
  </si>
  <si>
    <t>High Low Temp/water temp</t>
  </si>
  <si>
    <t>Weather comments/Wind</t>
  </si>
  <si>
    <t>Most Northern Day 1</t>
  </si>
  <si>
    <t>Most Northern Day 2</t>
  </si>
  <si>
    <t>Long Carp Day 1</t>
  </si>
  <si>
    <t>Long Carp Day 2</t>
  </si>
  <si>
    <t>Most Species Day 1</t>
  </si>
  <si>
    <t>Most Species Day 2</t>
  </si>
  <si>
    <t>Adult/Child 1st</t>
  </si>
  <si>
    <t>Adult/Child 2nd</t>
  </si>
  <si>
    <t>Adult/Child 3rd</t>
  </si>
  <si>
    <t>Mixed Couple 1st</t>
  </si>
  <si>
    <t>Mixed Couple 2nd</t>
  </si>
  <si>
    <t>Mixed Couple 3rd</t>
  </si>
  <si>
    <t>Cool Under Pressure</t>
  </si>
  <si>
    <t>Highest Lund Team</t>
  </si>
  <si>
    <t>Teams with 7 Walleye</t>
  </si>
  <si>
    <t>Teams with 10 Walleye</t>
  </si>
  <si>
    <t>Total Walleye Scored</t>
  </si>
  <si>
    <t>Total Walleye Weight</t>
  </si>
  <si>
    <t>Average Walleye Weight</t>
  </si>
  <si>
    <t/>
  </si>
  <si>
    <t>Team Members</t>
  </si>
  <si>
    <t>Home Town</t>
  </si>
  <si>
    <t>Team</t>
  </si>
  <si>
    <t>Place</t>
  </si>
  <si>
    <t>Final</t>
  </si>
  <si>
    <t>Weight</t>
  </si>
  <si>
    <t>Tournament Pay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</si>
</sst>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h:mm:ss\ AM/P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60"/>
    </xf>
    <xf numFmtId="0" fontId="1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0" fontId="1" fillId="0" borderId="0" xfId="0" applyFont="1" applyAlignment="1">
      <alignment horizontal="left" vertical="center" textRotation="60"/>
    </xf>
    <xf numFmtId="0" fontId="1" fillId="0" borderId="0" xfId="0" applyFont="1" applyAlignment="1">
      <alignment horizontal="left" vertical="center" textRotation="45"/>
    </xf>
    <xf numFmtId="0" fontId="1" fillId="0" borderId="0" xfId="0" applyFont="1" applyAlignment="1">
      <alignment horizontal="center" textRotation="60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[Jim]\2010%20Tourney%20Data\2010_Fresno%20Final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esno 2010 Main Page"/>
      <sheetName val="Fresno 2010 Day 1 Results"/>
      <sheetName val="Fresno 2010 Day 2 Results"/>
      <sheetName val="Fresno 2010 Final Results"/>
      <sheetName val="Fresno 2010 Circuit Points"/>
      <sheetName val="Fresno 2010 Pay Sheet"/>
    </sheetNames>
    <sheetDataSet>
      <sheetData sheetId="0">
        <row r="3">
          <cell r="A3">
            <v>1</v>
          </cell>
          <cell r="B3" t="str">
            <v>Kaiser, Daniel</v>
          </cell>
          <cell r="C3" t="str">
            <v>Great Falls</v>
          </cell>
          <cell r="D3" t="str">
            <v>Baron, Gary</v>
          </cell>
          <cell r="E3" t="str">
            <v>Great Falls</v>
          </cell>
          <cell r="F3" t="str">
            <v>AT</v>
          </cell>
          <cell r="G3">
            <v>1.24</v>
          </cell>
          <cell r="H3">
            <v>1.12</v>
          </cell>
          <cell r="I3">
            <v>1.64</v>
          </cell>
          <cell r="J3">
            <v>1.18</v>
          </cell>
          <cell r="K3">
            <v>1.18</v>
          </cell>
          <cell r="S3">
            <v>1.09</v>
          </cell>
          <cell r="T3">
            <v>1.09</v>
          </cell>
          <cell r="U3">
            <v>1.18</v>
          </cell>
          <cell r="V3">
            <v>1.12</v>
          </cell>
          <cell r="W3">
            <v>1.32</v>
          </cell>
          <cell r="AD3" t="str">
            <v>Crestlnr</v>
          </cell>
          <cell r="AE3">
            <v>6.359999999999999</v>
          </cell>
          <cell r="AF3">
            <v>35</v>
          </cell>
          <cell r="AG3">
            <v>0</v>
          </cell>
          <cell r="AH3">
            <v>5.800000000000001</v>
          </cell>
          <cell r="AI3">
            <v>34</v>
          </cell>
          <cell r="AJ3">
            <v>0</v>
          </cell>
          <cell r="AK3">
            <v>12.16</v>
          </cell>
          <cell r="AL3">
            <v>26</v>
          </cell>
          <cell r="AM3">
            <v>0</v>
          </cell>
          <cell r="AN3">
            <v>1</v>
          </cell>
          <cell r="AO3" t="str">
            <v/>
          </cell>
        </row>
        <row r="4">
          <cell r="A4">
            <v>2</v>
          </cell>
          <cell r="B4" t="str">
            <v>Travis, Scott</v>
          </cell>
          <cell r="C4" t="str">
            <v>Lewistown</v>
          </cell>
          <cell r="D4" t="str">
            <v>Williams, Kennie</v>
          </cell>
          <cell r="E4" t="str">
            <v>Lewistown</v>
          </cell>
          <cell r="F4" t="str">
            <v>AT</v>
          </cell>
          <cell r="G4">
            <v>1.44</v>
          </cell>
          <cell r="H4">
            <v>1.24</v>
          </cell>
          <cell r="I4">
            <v>8.32</v>
          </cell>
          <cell r="J4">
            <v>1.78</v>
          </cell>
          <cell r="K4">
            <v>1.64</v>
          </cell>
          <cell r="S4">
            <v>1.18</v>
          </cell>
          <cell r="T4">
            <v>1.18</v>
          </cell>
          <cell r="U4">
            <v>1.09</v>
          </cell>
          <cell r="V4">
            <v>1.06</v>
          </cell>
          <cell r="W4">
            <v>1.09</v>
          </cell>
          <cell r="AD4" t="str">
            <v>Warrior</v>
          </cell>
          <cell r="AE4">
            <v>14.42</v>
          </cell>
          <cell r="AF4">
            <v>1</v>
          </cell>
          <cell r="AG4">
            <v>900</v>
          </cell>
          <cell r="AH4">
            <v>5.6</v>
          </cell>
          <cell r="AI4">
            <v>39</v>
          </cell>
          <cell r="AJ4">
            <v>0</v>
          </cell>
          <cell r="AK4">
            <v>20.02</v>
          </cell>
          <cell r="AL4">
            <v>2</v>
          </cell>
          <cell r="AM4">
            <v>1500</v>
          </cell>
          <cell r="AN4">
            <v>-38</v>
          </cell>
          <cell r="AO4" t="str">
            <v/>
          </cell>
        </row>
        <row r="5">
          <cell r="A5">
            <v>3</v>
          </cell>
          <cell r="B5" t="str">
            <v>Jones, Randy</v>
          </cell>
          <cell r="C5" t="str">
            <v>Havre</v>
          </cell>
          <cell r="D5" t="str">
            <v>Jones, Larry</v>
          </cell>
          <cell r="E5" t="str">
            <v>Havre</v>
          </cell>
          <cell r="F5" t="str">
            <v>AT</v>
          </cell>
          <cell r="AD5" t="str">
            <v>Lowe</v>
          </cell>
          <cell r="AE5">
            <v>0</v>
          </cell>
          <cell r="AF5">
            <v>81</v>
          </cell>
          <cell r="AG5">
            <v>0</v>
          </cell>
          <cell r="AH5">
            <v>0</v>
          </cell>
          <cell r="AI5">
            <v>84</v>
          </cell>
          <cell r="AJ5">
            <v>0</v>
          </cell>
          <cell r="AK5">
            <v>0</v>
          </cell>
          <cell r="AL5">
            <v>91</v>
          </cell>
          <cell r="AM5">
            <v>0</v>
          </cell>
          <cell r="AN5">
            <v>-3</v>
          </cell>
          <cell r="AO5" t="str">
            <v/>
          </cell>
        </row>
        <row r="6">
          <cell r="A6">
            <v>4</v>
          </cell>
          <cell r="B6" t="str">
            <v>Eli, James</v>
          </cell>
          <cell r="C6" t="str">
            <v>Great Falls</v>
          </cell>
          <cell r="D6" t="str">
            <v>Eli, Carol</v>
          </cell>
          <cell r="E6" t="str">
            <v>Great Falls</v>
          </cell>
          <cell r="F6" t="str">
            <v>MC</v>
          </cell>
          <cell r="G6">
            <v>1.09</v>
          </cell>
          <cell r="S6">
            <v>1.24</v>
          </cell>
          <cell r="AD6" t="str">
            <v>Starcft</v>
          </cell>
          <cell r="AE6">
            <v>1.09</v>
          </cell>
          <cell r="AF6">
            <v>76</v>
          </cell>
          <cell r="AG6">
            <v>0</v>
          </cell>
          <cell r="AH6">
            <v>1.24</v>
          </cell>
          <cell r="AI6">
            <v>76</v>
          </cell>
          <cell r="AJ6">
            <v>0</v>
          </cell>
          <cell r="AK6">
            <v>2.33</v>
          </cell>
          <cell r="AL6">
            <v>84</v>
          </cell>
          <cell r="AM6">
            <v>0</v>
          </cell>
          <cell r="AN6">
            <v>0</v>
          </cell>
          <cell r="AO6" t="str">
            <v/>
          </cell>
        </row>
        <row r="7">
          <cell r="A7">
            <v>5</v>
          </cell>
          <cell r="B7" t="str">
            <v>McElvain, Mike</v>
          </cell>
          <cell r="C7" t="str">
            <v>Billings</v>
          </cell>
          <cell r="D7" t="str">
            <v>McElvain, Bobby</v>
          </cell>
          <cell r="E7" t="str">
            <v>Billings</v>
          </cell>
          <cell r="F7" t="str">
            <v>AC</v>
          </cell>
          <cell r="G7">
            <v>1.06</v>
          </cell>
          <cell r="H7">
            <v>1.38</v>
          </cell>
          <cell r="I7">
            <v>1.24</v>
          </cell>
          <cell r="J7">
            <v>1.06</v>
          </cell>
          <cell r="K7">
            <v>1.38</v>
          </cell>
          <cell r="S7">
            <v>1.38</v>
          </cell>
          <cell r="T7">
            <v>1.06</v>
          </cell>
          <cell r="AD7" t="str">
            <v>Crestlnr</v>
          </cell>
          <cell r="AE7">
            <v>6.12</v>
          </cell>
          <cell r="AF7">
            <v>39</v>
          </cell>
          <cell r="AG7">
            <v>0</v>
          </cell>
          <cell r="AH7">
            <v>2.44</v>
          </cell>
          <cell r="AI7">
            <v>64</v>
          </cell>
          <cell r="AJ7">
            <v>0</v>
          </cell>
          <cell r="AK7">
            <v>8.56</v>
          </cell>
          <cell r="AL7">
            <v>48</v>
          </cell>
          <cell r="AM7">
            <v>0</v>
          </cell>
          <cell r="AN7">
            <v>-25</v>
          </cell>
          <cell r="AO7" t="str">
            <v/>
          </cell>
        </row>
        <row r="8">
          <cell r="A8">
            <v>6</v>
          </cell>
          <cell r="B8" t="str">
            <v>Briggs, Thad</v>
          </cell>
          <cell r="C8" t="str">
            <v>Olney</v>
          </cell>
          <cell r="D8" t="str">
            <v>Castleberry, Dave</v>
          </cell>
          <cell r="E8" t="str">
            <v>Whitefish</v>
          </cell>
          <cell r="F8" t="str">
            <v>AT</v>
          </cell>
          <cell r="G8">
            <v>1.38</v>
          </cell>
          <cell r="S8">
            <v>1.32</v>
          </cell>
          <cell r="T8">
            <v>1.18</v>
          </cell>
          <cell r="U8">
            <v>1.18</v>
          </cell>
          <cell r="V8">
            <v>1.5</v>
          </cell>
          <cell r="W8">
            <v>1.72</v>
          </cell>
          <cell r="AD8" t="str">
            <v>Lund</v>
          </cell>
          <cell r="AE8">
            <v>1.38</v>
          </cell>
          <cell r="AF8">
            <v>71</v>
          </cell>
          <cell r="AG8">
            <v>0</v>
          </cell>
          <cell r="AH8">
            <v>6.8999999999999995</v>
          </cell>
          <cell r="AI8">
            <v>17</v>
          </cell>
          <cell r="AJ8">
            <v>0</v>
          </cell>
          <cell r="AK8">
            <v>8.28</v>
          </cell>
          <cell r="AL8">
            <v>49</v>
          </cell>
          <cell r="AM8">
            <v>0</v>
          </cell>
          <cell r="AN8">
            <v>54</v>
          </cell>
          <cell r="AO8" t="str">
            <v/>
          </cell>
        </row>
        <row r="9">
          <cell r="A9">
            <v>7</v>
          </cell>
          <cell r="B9" t="str">
            <v>Perleberg, Gary</v>
          </cell>
          <cell r="C9" t="str">
            <v>Bigfork</v>
          </cell>
          <cell r="D9" t="str">
            <v>Perleberg, Margo</v>
          </cell>
          <cell r="E9" t="str">
            <v>Bigfork</v>
          </cell>
          <cell r="F9" t="str">
            <v>MC</v>
          </cell>
          <cell r="G9">
            <v>1.44</v>
          </cell>
          <cell r="H9">
            <v>1.44</v>
          </cell>
          <cell r="I9">
            <v>1.18</v>
          </cell>
          <cell r="J9">
            <v>1.18</v>
          </cell>
          <cell r="K9">
            <v>1.38</v>
          </cell>
          <cell r="S9">
            <v>1.09</v>
          </cell>
          <cell r="T9">
            <v>1.38</v>
          </cell>
          <cell r="U9">
            <v>1.64</v>
          </cell>
          <cell r="V9">
            <v>1.38</v>
          </cell>
          <cell r="W9">
            <v>1.32</v>
          </cell>
          <cell r="AD9" t="str">
            <v>Alumacraft</v>
          </cell>
          <cell r="AE9">
            <v>6.619999999999999</v>
          </cell>
          <cell r="AF9">
            <v>26</v>
          </cell>
          <cell r="AG9">
            <v>0</v>
          </cell>
          <cell r="AH9">
            <v>6.81</v>
          </cell>
          <cell r="AI9">
            <v>19</v>
          </cell>
          <cell r="AJ9">
            <v>0</v>
          </cell>
          <cell r="AK9">
            <v>13.43</v>
          </cell>
          <cell r="AL9">
            <v>15</v>
          </cell>
          <cell r="AM9">
            <v>0</v>
          </cell>
          <cell r="AN9">
            <v>7</v>
          </cell>
          <cell r="AO9" t="str">
            <v/>
          </cell>
        </row>
        <row r="10">
          <cell r="A10">
            <v>8</v>
          </cell>
          <cell r="B10" t="str">
            <v>Terwilliger, Roger</v>
          </cell>
          <cell r="C10" t="str">
            <v>Bozeman</v>
          </cell>
          <cell r="D10" t="str">
            <v>Judkins, Ernie</v>
          </cell>
          <cell r="E10" t="str">
            <v>Belgrade</v>
          </cell>
          <cell r="F10" t="str">
            <v>AT</v>
          </cell>
          <cell r="G10">
            <v>1.86</v>
          </cell>
          <cell r="H10">
            <v>1.24</v>
          </cell>
          <cell r="I10">
            <v>1.18</v>
          </cell>
          <cell r="J10">
            <v>1.12</v>
          </cell>
          <cell r="K10">
            <v>1.38</v>
          </cell>
          <cell r="S10">
            <v>1.09</v>
          </cell>
          <cell r="T10">
            <v>1.18</v>
          </cell>
          <cell r="U10">
            <v>1.12</v>
          </cell>
          <cell r="V10">
            <v>1.06</v>
          </cell>
          <cell r="W10">
            <v>1.18</v>
          </cell>
          <cell r="AD10" t="str">
            <v>Lund</v>
          </cell>
          <cell r="AE10">
            <v>6.78</v>
          </cell>
          <cell r="AF10">
            <v>21</v>
          </cell>
          <cell r="AG10">
            <v>0</v>
          </cell>
          <cell r="AH10">
            <v>5.63</v>
          </cell>
          <cell r="AI10">
            <v>38</v>
          </cell>
          <cell r="AJ10">
            <v>0</v>
          </cell>
          <cell r="AK10">
            <v>12.41</v>
          </cell>
          <cell r="AL10">
            <v>24</v>
          </cell>
          <cell r="AM10">
            <v>0</v>
          </cell>
          <cell r="AN10">
            <v>-17</v>
          </cell>
          <cell r="AO10" t="str">
            <v/>
          </cell>
        </row>
        <row r="11">
          <cell r="A11">
            <v>9</v>
          </cell>
          <cell r="B11" t="str">
            <v>Raney, Darren</v>
          </cell>
          <cell r="C11" t="str">
            <v>Livingston</v>
          </cell>
          <cell r="D11" t="str">
            <v>Brown, Jim</v>
          </cell>
          <cell r="E11" t="str">
            <v>Livingston</v>
          </cell>
          <cell r="F11" t="str">
            <v>AT</v>
          </cell>
          <cell r="G11">
            <v>1.5</v>
          </cell>
          <cell r="H11">
            <v>1.44</v>
          </cell>
          <cell r="I11">
            <v>1.44</v>
          </cell>
          <cell r="J11">
            <v>1.44</v>
          </cell>
          <cell r="K11">
            <v>1.32</v>
          </cell>
          <cell r="L11">
            <v>2.64</v>
          </cell>
          <cell r="S11">
            <v>1.03</v>
          </cell>
          <cell r="T11">
            <v>1.44</v>
          </cell>
          <cell r="U11">
            <v>1.18</v>
          </cell>
          <cell r="V11">
            <v>1.03</v>
          </cell>
          <cell r="W11">
            <v>1.12</v>
          </cell>
          <cell r="AD11" t="str">
            <v>Lund</v>
          </cell>
          <cell r="AE11">
            <v>7.140000000000001</v>
          </cell>
          <cell r="AF11">
            <v>12</v>
          </cell>
          <cell r="AG11">
            <v>100</v>
          </cell>
          <cell r="AH11">
            <v>5.8</v>
          </cell>
          <cell r="AI11">
            <v>35</v>
          </cell>
          <cell r="AJ11">
            <v>0</v>
          </cell>
          <cell r="AK11">
            <v>12.940000000000001</v>
          </cell>
          <cell r="AL11">
            <v>18</v>
          </cell>
          <cell r="AM11">
            <v>0</v>
          </cell>
          <cell r="AN11">
            <v>-23</v>
          </cell>
          <cell r="AO11" t="str">
            <v/>
          </cell>
        </row>
        <row r="12">
          <cell r="A12">
            <v>10</v>
          </cell>
          <cell r="B12" t="str">
            <v>Mace, Marvin</v>
          </cell>
          <cell r="C12" t="str">
            <v>Helena</v>
          </cell>
          <cell r="D12" t="str">
            <v>Gillespie, Jim</v>
          </cell>
          <cell r="E12" t="str">
            <v>Helena</v>
          </cell>
          <cell r="F12" t="str">
            <v>AT</v>
          </cell>
          <cell r="G12">
            <v>1.12</v>
          </cell>
          <cell r="S12">
            <v>1.38</v>
          </cell>
          <cell r="T12">
            <v>1.38</v>
          </cell>
          <cell r="AD12" t="str">
            <v>Monarch</v>
          </cell>
          <cell r="AE12">
            <v>1.12</v>
          </cell>
          <cell r="AF12">
            <v>74</v>
          </cell>
          <cell r="AG12">
            <v>0</v>
          </cell>
          <cell r="AH12">
            <v>2.76</v>
          </cell>
          <cell r="AI12">
            <v>59</v>
          </cell>
          <cell r="AJ12">
            <v>0</v>
          </cell>
          <cell r="AK12">
            <v>3.88</v>
          </cell>
          <cell r="AL12">
            <v>76</v>
          </cell>
          <cell r="AM12">
            <v>0</v>
          </cell>
          <cell r="AN12">
            <v>15</v>
          </cell>
          <cell r="AO12" t="str">
            <v/>
          </cell>
        </row>
        <row r="13">
          <cell r="A13">
            <v>11</v>
          </cell>
          <cell r="B13" t="str">
            <v>Matson, Gordon</v>
          </cell>
          <cell r="C13" t="str">
            <v>Ennis</v>
          </cell>
          <cell r="D13" t="str">
            <v>Matson, Tanya</v>
          </cell>
          <cell r="E13" t="str">
            <v>Ennis</v>
          </cell>
          <cell r="F13" t="str">
            <v>MC</v>
          </cell>
          <cell r="G13">
            <v>1.44</v>
          </cell>
          <cell r="H13">
            <v>1.24</v>
          </cell>
          <cell r="I13">
            <v>1.38</v>
          </cell>
          <cell r="J13">
            <v>1.32</v>
          </cell>
          <cell r="K13">
            <v>1.18</v>
          </cell>
          <cell r="S13">
            <v>1.44</v>
          </cell>
          <cell r="T13">
            <v>1.44</v>
          </cell>
          <cell r="U13">
            <v>1.5</v>
          </cell>
          <cell r="V13">
            <v>1.44</v>
          </cell>
          <cell r="W13">
            <v>1.5</v>
          </cell>
          <cell r="AD13" t="str">
            <v>Lund</v>
          </cell>
          <cell r="AE13">
            <v>6.56</v>
          </cell>
          <cell r="AF13">
            <v>29</v>
          </cell>
          <cell r="AG13">
            <v>0</v>
          </cell>
          <cell r="AH13">
            <v>7.32</v>
          </cell>
          <cell r="AI13">
            <v>11</v>
          </cell>
          <cell r="AJ13">
            <v>100</v>
          </cell>
          <cell r="AK13">
            <v>13.879999999999999</v>
          </cell>
          <cell r="AL13">
            <v>10</v>
          </cell>
          <cell r="AM13">
            <v>200</v>
          </cell>
          <cell r="AN13">
            <v>18</v>
          </cell>
          <cell r="AO13" t="str">
            <v/>
          </cell>
        </row>
        <row r="14">
          <cell r="A14">
            <v>12</v>
          </cell>
          <cell r="B14" t="str">
            <v>Fischer, Matt</v>
          </cell>
          <cell r="C14" t="str">
            <v>Helena</v>
          </cell>
          <cell r="D14" t="str">
            <v>Steward, Chad</v>
          </cell>
          <cell r="E14" t="str">
            <v>Helena</v>
          </cell>
          <cell r="F14" t="str">
            <v>AT</v>
          </cell>
          <cell r="G14">
            <v>1.5</v>
          </cell>
          <cell r="H14">
            <v>1.78</v>
          </cell>
          <cell r="I14">
            <v>1.72</v>
          </cell>
          <cell r="J14">
            <v>1.5</v>
          </cell>
          <cell r="K14">
            <v>1.58</v>
          </cell>
          <cell r="S14">
            <v>1.78</v>
          </cell>
          <cell r="AD14" t="str">
            <v>Lund</v>
          </cell>
          <cell r="AE14">
            <v>8.08</v>
          </cell>
          <cell r="AF14">
            <v>5</v>
          </cell>
          <cell r="AG14">
            <v>400</v>
          </cell>
          <cell r="AH14">
            <v>1.78</v>
          </cell>
          <cell r="AI14">
            <v>73</v>
          </cell>
          <cell r="AJ14">
            <v>0</v>
          </cell>
          <cell r="AK14">
            <v>9.86</v>
          </cell>
          <cell r="AL14">
            <v>38</v>
          </cell>
          <cell r="AM14">
            <v>0</v>
          </cell>
          <cell r="AN14">
            <v>-68</v>
          </cell>
          <cell r="AO14" t="str">
            <v/>
          </cell>
        </row>
        <row r="15">
          <cell r="A15">
            <v>13</v>
          </cell>
          <cell r="B15" t="str">
            <v>Stubbendeck, Danny</v>
          </cell>
          <cell r="C15" t="str">
            <v>Townsend</v>
          </cell>
          <cell r="D15" t="str">
            <v>Spatz, Jim</v>
          </cell>
          <cell r="E15" t="str">
            <v>Townsend</v>
          </cell>
          <cell r="F15" t="str">
            <v>AT</v>
          </cell>
          <cell r="G15">
            <v>1.18</v>
          </cell>
          <cell r="H15">
            <v>1.24</v>
          </cell>
          <cell r="I15">
            <v>1.09</v>
          </cell>
          <cell r="J15">
            <v>1.18</v>
          </cell>
          <cell r="K15">
            <v>1.03</v>
          </cell>
          <cell r="S15">
            <v>1.18</v>
          </cell>
          <cell r="T15">
            <v>1.06</v>
          </cell>
          <cell r="AD15" t="str">
            <v>Lund</v>
          </cell>
          <cell r="AE15">
            <v>5.72</v>
          </cell>
          <cell r="AF15">
            <v>45</v>
          </cell>
          <cell r="AG15">
            <v>0</v>
          </cell>
          <cell r="AH15">
            <v>2.24</v>
          </cell>
          <cell r="AI15">
            <v>67</v>
          </cell>
          <cell r="AJ15">
            <v>0</v>
          </cell>
          <cell r="AK15">
            <v>7.96</v>
          </cell>
          <cell r="AL15">
            <v>51</v>
          </cell>
          <cell r="AM15">
            <v>0</v>
          </cell>
          <cell r="AN15">
            <v>-22</v>
          </cell>
          <cell r="AO15" t="str">
            <v/>
          </cell>
        </row>
        <row r="16">
          <cell r="A16">
            <v>14</v>
          </cell>
          <cell r="B16" t="str">
            <v>Colella, Gary</v>
          </cell>
          <cell r="C16" t="str">
            <v>Helena</v>
          </cell>
          <cell r="D16" t="str">
            <v>Johnson, Eric</v>
          </cell>
          <cell r="E16" t="str">
            <v>Townsend</v>
          </cell>
          <cell r="F16" t="str">
            <v>AT</v>
          </cell>
          <cell r="AD16" t="str">
            <v>Crestlnr</v>
          </cell>
          <cell r="AE16">
            <v>0</v>
          </cell>
          <cell r="AF16">
            <v>81</v>
          </cell>
          <cell r="AG16">
            <v>0</v>
          </cell>
          <cell r="AH16">
            <v>0</v>
          </cell>
          <cell r="AI16">
            <v>84</v>
          </cell>
          <cell r="AJ16">
            <v>0</v>
          </cell>
          <cell r="AK16">
            <v>0</v>
          </cell>
          <cell r="AL16">
            <v>91</v>
          </cell>
          <cell r="AM16">
            <v>0</v>
          </cell>
          <cell r="AN16">
            <v>-3</v>
          </cell>
          <cell r="AO16" t="str">
            <v/>
          </cell>
        </row>
        <row r="17">
          <cell r="A17">
            <v>15</v>
          </cell>
          <cell r="B17" t="str">
            <v>Kumm, Phil</v>
          </cell>
          <cell r="C17" t="str">
            <v>Great Falls</v>
          </cell>
          <cell r="D17" t="str">
            <v>Kumm, Kim</v>
          </cell>
          <cell r="E17" t="str">
            <v>Great Falls</v>
          </cell>
          <cell r="F17" t="str">
            <v>MC</v>
          </cell>
          <cell r="G17">
            <v>1.5</v>
          </cell>
          <cell r="S17">
            <v>1.06</v>
          </cell>
          <cell r="T17">
            <v>1.09</v>
          </cell>
          <cell r="U17">
            <v>1.18</v>
          </cell>
          <cell r="V17">
            <v>1.38</v>
          </cell>
          <cell r="W17">
            <v>1.58</v>
          </cell>
          <cell r="AD17" t="str">
            <v>Lund</v>
          </cell>
          <cell r="AE17">
            <v>1.5</v>
          </cell>
          <cell r="AF17">
            <v>67</v>
          </cell>
          <cell r="AG17">
            <v>0</v>
          </cell>
          <cell r="AH17">
            <v>6.29</v>
          </cell>
          <cell r="AI17">
            <v>26</v>
          </cell>
          <cell r="AJ17">
            <v>0</v>
          </cell>
          <cell r="AK17">
            <v>7.79</v>
          </cell>
          <cell r="AL17">
            <v>52</v>
          </cell>
          <cell r="AM17">
            <v>0</v>
          </cell>
          <cell r="AN17">
            <v>41</v>
          </cell>
          <cell r="AO17" t="str">
            <v/>
          </cell>
        </row>
        <row r="18">
          <cell r="A18">
            <v>16</v>
          </cell>
          <cell r="B18" t="str">
            <v>Druyvestein, Ken</v>
          </cell>
          <cell r="C18" t="str">
            <v>Polson</v>
          </cell>
          <cell r="D18" t="str">
            <v>Wunderlich, Dick</v>
          </cell>
          <cell r="E18" t="str">
            <v>Ronan</v>
          </cell>
          <cell r="F18" t="str">
            <v>AT</v>
          </cell>
          <cell r="G18">
            <v>1.12</v>
          </cell>
          <cell r="H18">
            <v>1.86</v>
          </cell>
          <cell r="I18">
            <v>1.44</v>
          </cell>
          <cell r="J18">
            <v>1.32</v>
          </cell>
          <cell r="K18">
            <v>1.32</v>
          </cell>
          <cell r="S18">
            <v>8.08</v>
          </cell>
          <cell r="T18">
            <v>1.09</v>
          </cell>
          <cell r="U18">
            <v>1.5</v>
          </cell>
          <cell r="V18">
            <v>1.06</v>
          </cell>
          <cell r="W18">
            <v>1.5</v>
          </cell>
          <cell r="AD18" t="str">
            <v>Lund</v>
          </cell>
          <cell r="AE18">
            <v>7.0600000000000005</v>
          </cell>
          <cell r="AF18">
            <v>16</v>
          </cell>
          <cell r="AG18">
            <v>0</v>
          </cell>
          <cell r="AH18">
            <v>13.23</v>
          </cell>
          <cell r="AI18">
            <v>1</v>
          </cell>
          <cell r="AJ18">
            <v>900</v>
          </cell>
          <cell r="AK18">
            <v>20.29</v>
          </cell>
          <cell r="AL18">
            <v>1</v>
          </cell>
          <cell r="AM18">
            <v>2000</v>
          </cell>
          <cell r="AN18">
            <v>15</v>
          </cell>
          <cell r="AO18" t="str">
            <v/>
          </cell>
        </row>
        <row r="19">
          <cell r="A19">
            <v>17</v>
          </cell>
          <cell r="B19" t="str">
            <v>Larson, Rick</v>
          </cell>
          <cell r="C19" t="str">
            <v>Havre</v>
          </cell>
          <cell r="D19" t="str">
            <v>Larson, Sharon</v>
          </cell>
          <cell r="E19" t="str">
            <v>Havre</v>
          </cell>
          <cell r="F19" t="str">
            <v>MC</v>
          </cell>
          <cell r="S19">
            <v>2.88</v>
          </cell>
          <cell r="T19">
            <v>1.09</v>
          </cell>
          <cell r="U19">
            <v>1.06</v>
          </cell>
          <cell r="V19">
            <v>1.03</v>
          </cell>
          <cell r="AD19" t="str">
            <v>Crestlnr</v>
          </cell>
          <cell r="AE19">
            <v>0</v>
          </cell>
          <cell r="AF19">
            <v>81</v>
          </cell>
          <cell r="AG19">
            <v>0</v>
          </cell>
          <cell r="AH19">
            <v>6.06</v>
          </cell>
          <cell r="AI19">
            <v>32</v>
          </cell>
          <cell r="AJ19">
            <v>0</v>
          </cell>
          <cell r="AK19">
            <v>6.06</v>
          </cell>
          <cell r="AL19">
            <v>66</v>
          </cell>
          <cell r="AM19">
            <v>0</v>
          </cell>
          <cell r="AN19">
            <v>49</v>
          </cell>
          <cell r="AO19" t="str">
            <v/>
          </cell>
        </row>
        <row r="20">
          <cell r="A20">
            <v>18</v>
          </cell>
          <cell r="B20" t="str">
            <v>Gizinski, Greg</v>
          </cell>
          <cell r="C20" t="str">
            <v>Belgrade</v>
          </cell>
          <cell r="D20" t="str">
            <v>MacDonald, Christine</v>
          </cell>
          <cell r="E20" t="str">
            <v>Belgrade</v>
          </cell>
          <cell r="F20" t="str">
            <v>MC</v>
          </cell>
          <cell r="S20">
            <v>1.5</v>
          </cell>
          <cell r="T20">
            <v>1.06</v>
          </cell>
          <cell r="U20">
            <v>1.06</v>
          </cell>
          <cell r="AD20" t="str">
            <v>Lund</v>
          </cell>
          <cell r="AE20">
            <v>0</v>
          </cell>
          <cell r="AF20">
            <v>81</v>
          </cell>
          <cell r="AG20">
            <v>0</v>
          </cell>
          <cell r="AH20">
            <v>3.62</v>
          </cell>
          <cell r="AI20">
            <v>50</v>
          </cell>
          <cell r="AJ20">
            <v>0</v>
          </cell>
          <cell r="AK20">
            <v>3.62</v>
          </cell>
          <cell r="AL20">
            <v>77</v>
          </cell>
          <cell r="AM20">
            <v>0</v>
          </cell>
          <cell r="AN20">
            <v>31</v>
          </cell>
          <cell r="AO20" t="str">
            <v/>
          </cell>
        </row>
        <row r="21">
          <cell r="A21">
            <v>19</v>
          </cell>
          <cell r="B21" t="str">
            <v>Berg, Ernest</v>
          </cell>
          <cell r="C21" t="str">
            <v>Power</v>
          </cell>
          <cell r="D21" t="str">
            <v>Doubek, Clyde</v>
          </cell>
          <cell r="E21" t="str">
            <v>Havre</v>
          </cell>
          <cell r="F21" t="str">
            <v>AT</v>
          </cell>
          <cell r="G21">
            <v>1.58</v>
          </cell>
          <cell r="H21">
            <v>1.38</v>
          </cell>
          <cell r="I21">
            <v>1.64</v>
          </cell>
          <cell r="J21">
            <v>1.32</v>
          </cell>
          <cell r="K21">
            <v>1.44</v>
          </cell>
          <cell r="S21">
            <v>1.64</v>
          </cell>
          <cell r="T21">
            <v>1.18</v>
          </cell>
          <cell r="U21">
            <v>1.5</v>
          </cell>
          <cell r="V21">
            <v>1.38</v>
          </cell>
          <cell r="W21">
            <v>1.58</v>
          </cell>
          <cell r="AD21" t="str">
            <v>Lund</v>
          </cell>
          <cell r="AE21">
            <v>7.359999999999999</v>
          </cell>
          <cell r="AF21">
            <v>11</v>
          </cell>
          <cell r="AG21">
            <v>100</v>
          </cell>
          <cell r="AH21">
            <v>7.28</v>
          </cell>
          <cell r="AI21">
            <v>13</v>
          </cell>
          <cell r="AJ21">
            <v>100</v>
          </cell>
          <cell r="AK21">
            <v>14.64</v>
          </cell>
          <cell r="AL21">
            <v>7</v>
          </cell>
          <cell r="AM21">
            <v>300</v>
          </cell>
          <cell r="AN21">
            <v>-2</v>
          </cell>
          <cell r="AO21" t="str">
            <v/>
          </cell>
        </row>
        <row r="22">
          <cell r="A22">
            <v>20</v>
          </cell>
          <cell r="B22" t="str">
            <v>Hinderager, Ty</v>
          </cell>
          <cell r="C22" t="str">
            <v>Sun River</v>
          </cell>
          <cell r="D22" t="str">
            <v>Johnson, Bim</v>
          </cell>
          <cell r="E22" t="str">
            <v>Great Falls</v>
          </cell>
          <cell r="F22" t="str">
            <v>AT</v>
          </cell>
          <cell r="G22">
            <v>1.18</v>
          </cell>
          <cell r="H22">
            <v>1.38</v>
          </cell>
          <cell r="I22">
            <v>1.58</v>
          </cell>
          <cell r="J22">
            <v>1.64</v>
          </cell>
          <cell r="K22">
            <v>1.64</v>
          </cell>
          <cell r="S22">
            <v>1.03</v>
          </cell>
          <cell r="T22">
            <v>1.09</v>
          </cell>
          <cell r="U22">
            <v>1.44</v>
          </cell>
          <cell r="AD22" t="str">
            <v>Lund</v>
          </cell>
          <cell r="AE22">
            <v>7.419999999999999</v>
          </cell>
          <cell r="AF22">
            <v>9</v>
          </cell>
          <cell r="AG22">
            <v>150</v>
          </cell>
          <cell r="AH22">
            <v>3.56</v>
          </cell>
          <cell r="AI22">
            <v>51</v>
          </cell>
          <cell r="AJ22">
            <v>0</v>
          </cell>
          <cell r="AK22">
            <v>10.979999999999999</v>
          </cell>
          <cell r="AL22">
            <v>34</v>
          </cell>
          <cell r="AM22">
            <v>0</v>
          </cell>
          <cell r="AN22">
            <v>-42</v>
          </cell>
          <cell r="AO22" t="str">
            <v/>
          </cell>
        </row>
        <row r="23">
          <cell r="A23">
            <v>21</v>
          </cell>
          <cell r="B23" t="str">
            <v>Roberts, Leonard</v>
          </cell>
          <cell r="C23" t="str">
            <v>Great Falls</v>
          </cell>
          <cell r="D23" t="str">
            <v>Marsh, Tim</v>
          </cell>
          <cell r="E23" t="str">
            <v>Helena</v>
          </cell>
          <cell r="F23" t="str">
            <v>AT</v>
          </cell>
          <cell r="G23">
            <v>1.58</v>
          </cell>
          <cell r="H23">
            <v>1.38</v>
          </cell>
          <cell r="I23">
            <v>1.12</v>
          </cell>
          <cell r="J23">
            <v>1.18</v>
          </cell>
          <cell r="K23">
            <v>1.12</v>
          </cell>
          <cell r="S23">
            <v>1.5</v>
          </cell>
          <cell r="T23">
            <v>1.18</v>
          </cell>
          <cell r="U23">
            <v>1.5</v>
          </cell>
          <cell r="V23">
            <v>1.32</v>
          </cell>
          <cell r="W23">
            <v>1.18</v>
          </cell>
          <cell r="X23">
            <v>20.4</v>
          </cell>
          <cell r="AD23" t="str">
            <v>Lund</v>
          </cell>
          <cell r="AE23">
            <v>6.38</v>
          </cell>
          <cell r="AF23">
            <v>32</v>
          </cell>
          <cell r="AG23">
            <v>0</v>
          </cell>
          <cell r="AH23">
            <v>6.68</v>
          </cell>
          <cell r="AI23">
            <v>20</v>
          </cell>
          <cell r="AJ23">
            <v>0</v>
          </cell>
          <cell r="AK23">
            <v>13.059999999999999</v>
          </cell>
          <cell r="AL23">
            <v>17</v>
          </cell>
          <cell r="AM23">
            <v>0</v>
          </cell>
          <cell r="AN23">
            <v>12</v>
          </cell>
          <cell r="AO23" t="str">
            <v/>
          </cell>
        </row>
        <row r="24">
          <cell r="A24">
            <v>22</v>
          </cell>
          <cell r="B24" t="str">
            <v>Meier, Kristofer</v>
          </cell>
          <cell r="C24" t="str">
            <v>Townsend</v>
          </cell>
          <cell r="D24" t="str">
            <v>Vogl, Dewey</v>
          </cell>
          <cell r="E24" t="str">
            <v>Townsend</v>
          </cell>
          <cell r="F24" t="str">
            <v>AT</v>
          </cell>
          <cell r="G24">
            <v>1.24</v>
          </cell>
          <cell r="H24">
            <v>1.24</v>
          </cell>
          <cell r="I24">
            <v>1.64</v>
          </cell>
          <cell r="J24">
            <v>1.5</v>
          </cell>
          <cell r="K24">
            <v>1.12</v>
          </cell>
          <cell r="S24">
            <v>1.32</v>
          </cell>
          <cell r="T24">
            <v>1.5</v>
          </cell>
          <cell r="U24">
            <v>1.58</v>
          </cell>
          <cell r="V24">
            <v>1.18</v>
          </cell>
          <cell r="W24">
            <v>1.24</v>
          </cell>
          <cell r="AD24" t="str">
            <v>Lund</v>
          </cell>
          <cell r="AE24">
            <v>6.74</v>
          </cell>
          <cell r="AF24">
            <v>23</v>
          </cell>
          <cell r="AG24">
            <v>0</v>
          </cell>
          <cell r="AH24">
            <v>6.82</v>
          </cell>
          <cell r="AI24">
            <v>18</v>
          </cell>
          <cell r="AJ24">
            <v>0</v>
          </cell>
          <cell r="AK24">
            <v>13.56</v>
          </cell>
          <cell r="AL24">
            <v>14</v>
          </cell>
          <cell r="AM24">
            <v>0</v>
          </cell>
          <cell r="AN24">
            <v>5</v>
          </cell>
          <cell r="AO24" t="str">
            <v/>
          </cell>
        </row>
        <row r="25">
          <cell r="A25">
            <v>23</v>
          </cell>
          <cell r="B25" t="str">
            <v>Clanton, Mike</v>
          </cell>
          <cell r="C25" t="str">
            <v>Coram</v>
          </cell>
          <cell r="D25" t="str">
            <v>Nelson, John</v>
          </cell>
          <cell r="E25" t="str">
            <v>Ulm</v>
          </cell>
          <cell r="F25" t="str">
            <v>AT</v>
          </cell>
          <cell r="G25">
            <v>1.32</v>
          </cell>
          <cell r="H25">
            <v>1.44</v>
          </cell>
          <cell r="I25">
            <v>1.12</v>
          </cell>
          <cell r="J25">
            <v>1.38</v>
          </cell>
          <cell r="K25">
            <v>1.5</v>
          </cell>
          <cell r="S25">
            <v>1.32</v>
          </cell>
          <cell r="T25">
            <v>1.03</v>
          </cell>
          <cell r="U25">
            <v>1.18</v>
          </cell>
          <cell r="V25">
            <v>1.12</v>
          </cell>
          <cell r="W25">
            <v>1.18</v>
          </cell>
          <cell r="AD25" t="str">
            <v>?</v>
          </cell>
          <cell r="AE25">
            <v>6.76</v>
          </cell>
          <cell r="AF25">
            <v>22</v>
          </cell>
          <cell r="AG25">
            <v>0</v>
          </cell>
          <cell r="AH25">
            <v>5.83</v>
          </cell>
          <cell r="AI25">
            <v>33</v>
          </cell>
          <cell r="AJ25">
            <v>0</v>
          </cell>
          <cell r="AK25">
            <v>12.59</v>
          </cell>
          <cell r="AL25">
            <v>23</v>
          </cell>
          <cell r="AM25">
            <v>0</v>
          </cell>
          <cell r="AN25">
            <v>-11</v>
          </cell>
          <cell r="AO25" t="str">
            <v/>
          </cell>
        </row>
        <row r="26">
          <cell r="A26">
            <v>24</v>
          </cell>
          <cell r="B26" t="str">
            <v>Perin, Brian</v>
          </cell>
          <cell r="C26" t="str">
            <v>Bozeman</v>
          </cell>
          <cell r="D26" t="str">
            <v>Thomas, Lance</v>
          </cell>
          <cell r="E26" t="str">
            <v>Big Sky</v>
          </cell>
          <cell r="F26" t="str">
            <v>AT</v>
          </cell>
          <cell r="G26">
            <v>1.06</v>
          </cell>
          <cell r="H26">
            <v>1.18</v>
          </cell>
          <cell r="I26">
            <v>1.38</v>
          </cell>
          <cell r="J26">
            <v>1.06</v>
          </cell>
          <cell r="S26">
            <v>1.38</v>
          </cell>
          <cell r="T26">
            <v>1.06</v>
          </cell>
          <cell r="U26">
            <v>1.12</v>
          </cell>
          <cell r="V26">
            <v>1.03</v>
          </cell>
          <cell r="W26">
            <v>1.12</v>
          </cell>
          <cell r="AD26" t="str">
            <v>Alumacraft</v>
          </cell>
          <cell r="AE26">
            <v>4.68</v>
          </cell>
          <cell r="AF26">
            <v>50</v>
          </cell>
          <cell r="AG26">
            <v>0</v>
          </cell>
          <cell r="AH26">
            <v>5.71</v>
          </cell>
          <cell r="AI26">
            <v>37</v>
          </cell>
          <cell r="AJ26">
            <v>0</v>
          </cell>
          <cell r="AK26">
            <v>10.39</v>
          </cell>
          <cell r="AL26">
            <v>36</v>
          </cell>
          <cell r="AM26">
            <v>0</v>
          </cell>
          <cell r="AN26">
            <v>13</v>
          </cell>
          <cell r="AO26" t="str">
            <v/>
          </cell>
        </row>
        <row r="27">
          <cell r="A27">
            <v>25</v>
          </cell>
          <cell r="B27" t="str">
            <v>Forrey, Eric</v>
          </cell>
          <cell r="C27" t="str">
            <v>Townsend</v>
          </cell>
          <cell r="D27" t="str">
            <v>Copeland, Justin</v>
          </cell>
          <cell r="E27" t="str">
            <v>Townsend</v>
          </cell>
          <cell r="F27" t="str">
            <v>AT</v>
          </cell>
          <cell r="S27">
            <v>1.03</v>
          </cell>
          <cell r="AD27" t="str">
            <v>Lund</v>
          </cell>
          <cell r="AE27">
            <v>0</v>
          </cell>
          <cell r="AF27">
            <v>81</v>
          </cell>
          <cell r="AG27">
            <v>0</v>
          </cell>
          <cell r="AH27">
            <v>1.03</v>
          </cell>
          <cell r="AI27">
            <v>83</v>
          </cell>
          <cell r="AJ27">
            <v>0</v>
          </cell>
          <cell r="AK27">
            <v>1.03</v>
          </cell>
          <cell r="AL27">
            <v>89</v>
          </cell>
          <cell r="AM27">
            <v>0</v>
          </cell>
          <cell r="AN27">
            <v>-2</v>
          </cell>
          <cell r="AO27" t="str">
            <v/>
          </cell>
        </row>
        <row r="28">
          <cell r="A28">
            <v>26</v>
          </cell>
          <cell r="B28" t="str">
            <v>Thomas, Steve</v>
          </cell>
          <cell r="C28" t="str">
            <v>Great Falls</v>
          </cell>
          <cell r="D28" t="str">
            <v>Cole, Ray</v>
          </cell>
          <cell r="E28" t="str">
            <v>Great Falls</v>
          </cell>
          <cell r="F28" t="str">
            <v>AT</v>
          </cell>
          <cell r="G28">
            <v>1.5</v>
          </cell>
          <cell r="H28">
            <v>1.09</v>
          </cell>
          <cell r="I28">
            <v>1.12</v>
          </cell>
          <cell r="J28">
            <v>1.38</v>
          </cell>
          <cell r="K28">
            <v>1.32</v>
          </cell>
          <cell r="S28">
            <v>2.52</v>
          </cell>
          <cell r="T28">
            <v>1.5</v>
          </cell>
          <cell r="U28">
            <v>1.58</v>
          </cell>
          <cell r="V28">
            <v>1.64</v>
          </cell>
          <cell r="W28">
            <v>1.44</v>
          </cell>
          <cell r="AD28" t="str">
            <v>Lund</v>
          </cell>
          <cell r="AE28">
            <v>6.41</v>
          </cell>
          <cell r="AF28">
            <v>31</v>
          </cell>
          <cell r="AG28">
            <v>0</v>
          </cell>
          <cell r="AH28">
            <v>8.68</v>
          </cell>
          <cell r="AI28">
            <v>3</v>
          </cell>
          <cell r="AJ28">
            <v>600</v>
          </cell>
          <cell r="AK28">
            <v>15.09</v>
          </cell>
          <cell r="AL28">
            <v>6</v>
          </cell>
          <cell r="AM28">
            <v>400</v>
          </cell>
          <cell r="AN28">
            <v>28</v>
          </cell>
          <cell r="AO28" t="str">
            <v/>
          </cell>
        </row>
        <row r="29">
          <cell r="A29">
            <v>27</v>
          </cell>
          <cell r="B29" t="str">
            <v>Hickey, Robert</v>
          </cell>
          <cell r="C29" t="str">
            <v>Kalispell</v>
          </cell>
          <cell r="D29" t="str">
            <v>Mundel, Jason</v>
          </cell>
          <cell r="E29" t="str">
            <v>Coram</v>
          </cell>
          <cell r="F29" t="str">
            <v>AT</v>
          </cell>
          <cell r="G29">
            <v>1.09</v>
          </cell>
          <cell r="H29">
            <v>1.12</v>
          </cell>
          <cell r="I29">
            <v>1.12</v>
          </cell>
          <cell r="J29">
            <v>1.03</v>
          </cell>
          <cell r="K29">
            <v>1.44</v>
          </cell>
          <cell r="S29">
            <v>1.18</v>
          </cell>
          <cell r="T29">
            <v>1.24</v>
          </cell>
          <cell r="AD29" t="str">
            <v>Lund</v>
          </cell>
          <cell r="AE29">
            <v>5.800000000000001</v>
          </cell>
          <cell r="AF29">
            <v>44</v>
          </cell>
          <cell r="AG29">
            <v>0</v>
          </cell>
          <cell r="AH29">
            <v>2.42</v>
          </cell>
          <cell r="AI29">
            <v>65</v>
          </cell>
          <cell r="AJ29">
            <v>0</v>
          </cell>
          <cell r="AK29">
            <v>8.22</v>
          </cell>
          <cell r="AL29">
            <v>50</v>
          </cell>
          <cell r="AM29">
            <v>0</v>
          </cell>
          <cell r="AN29">
            <v>-21</v>
          </cell>
          <cell r="AO29" t="str">
            <v/>
          </cell>
        </row>
        <row r="30">
          <cell r="A30">
            <v>28</v>
          </cell>
          <cell r="B30" t="str">
            <v>Hockett, Jeffry</v>
          </cell>
          <cell r="C30" t="str">
            <v>Havre</v>
          </cell>
          <cell r="D30" t="str">
            <v>Weed, Mark</v>
          </cell>
          <cell r="E30" t="str">
            <v>Kalispell</v>
          </cell>
          <cell r="F30" t="str">
            <v>AT</v>
          </cell>
          <cell r="G30">
            <v>1.32</v>
          </cell>
          <cell r="H30">
            <v>1.06</v>
          </cell>
          <cell r="I30">
            <v>1.06</v>
          </cell>
          <cell r="J30">
            <v>1.24</v>
          </cell>
          <cell r="K30">
            <v>1.03</v>
          </cell>
          <cell r="S30">
            <v>1.44</v>
          </cell>
          <cell r="AD30" t="str">
            <v>Lund</v>
          </cell>
          <cell r="AE30">
            <v>5.71</v>
          </cell>
          <cell r="AF30">
            <v>46</v>
          </cell>
          <cell r="AG30">
            <v>0</v>
          </cell>
          <cell r="AH30">
            <v>1.44</v>
          </cell>
          <cell r="AI30">
            <v>75</v>
          </cell>
          <cell r="AJ30">
            <v>0</v>
          </cell>
          <cell r="AK30">
            <v>7.15</v>
          </cell>
          <cell r="AL30">
            <v>57</v>
          </cell>
          <cell r="AM30">
            <v>0</v>
          </cell>
          <cell r="AN30">
            <v>-29</v>
          </cell>
          <cell r="AO30" t="str">
            <v/>
          </cell>
        </row>
        <row r="31">
          <cell r="A31">
            <v>29</v>
          </cell>
          <cell r="B31" t="str">
            <v>Glasoe, Ray</v>
          </cell>
          <cell r="C31" t="str">
            <v>Glasgow</v>
          </cell>
          <cell r="D31" t="str">
            <v>Rhoads, Shane</v>
          </cell>
          <cell r="E31" t="str">
            <v>Glasgow</v>
          </cell>
          <cell r="F31" t="str">
            <v>AT</v>
          </cell>
          <cell r="G31">
            <v>1.12</v>
          </cell>
          <cell r="H31">
            <v>1.32</v>
          </cell>
          <cell r="S31">
            <v>1.94</v>
          </cell>
          <cell r="T31">
            <v>1.5</v>
          </cell>
          <cell r="U31">
            <v>1.24</v>
          </cell>
          <cell r="V31">
            <v>1.24</v>
          </cell>
          <cell r="W31">
            <v>1.38</v>
          </cell>
          <cell r="AD31" t="str">
            <v>?</v>
          </cell>
          <cell r="AE31">
            <v>2.4400000000000004</v>
          </cell>
          <cell r="AF31">
            <v>62</v>
          </cell>
          <cell r="AG31">
            <v>0</v>
          </cell>
          <cell r="AH31">
            <v>7.3</v>
          </cell>
          <cell r="AI31">
            <v>12</v>
          </cell>
          <cell r="AJ31">
            <v>100</v>
          </cell>
          <cell r="AK31">
            <v>9.74</v>
          </cell>
          <cell r="AL31">
            <v>39</v>
          </cell>
          <cell r="AM31">
            <v>0</v>
          </cell>
          <cell r="AN31">
            <v>50</v>
          </cell>
          <cell r="AO31" t="str">
            <v/>
          </cell>
        </row>
        <row r="32">
          <cell r="A32">
            <v>30</v>
          </cell>
          <cell r="B32" t="str">
            <v>Moline, Joe</v>
          </cell>
          <cell r="C32" t="str">
            <v>Lewistown</v>
          </cell>
          <cell r="D32" t="str">
            <v>Tuttle, John</v>
          </cell>
          <cell r="E32" t="str">
            <v>Lewistown</v>
          </cell>
          <cell r="F32" t="str">
            <v>AT</v>
          </cell>
          <cell r="G32">
            <v>1.64</v>
          </cell>
          <cell r="H32">
            <v>1.06</v>
          </cell>
          <cell r="I32">
            <v>1.03</v>
          </cell>
          <cell r="S32">
            <v>1.12</v>
          </cell>
          <cell r="T32">
            <v>1.44</v>
          </cell>
          <cell r="AD32" t="str">
            <v>Spectrum</v>
          </cell>
          <cell r="AE32">
            <v>3.7300000000000004</v>
          </cell>
          <cell r="AF32">
            <v>54</v>
          </cell>
          <cell r="AG32">
            <v>0</v>
          </cell>
          <cell r="AH32">
            <v>2.56</v>
          </cell>
          <cell r="AI32">
            <v>62</v>
          </cell>
          <cell r="AJ32">
            <v>0</v>
          </cell>
          <cell r="AK32">
            <v>6.290000000000001</v>
          </cell>
          <cell r="AL32">
            <v>65</v>
          </cell>
          <cell r="AM32">
            <v>0</v>
          </cell>
          <cell r="AN32">
            <v>-8</v>
          </cell>
          <cell r="AO32" t="str">
            <v/>
          </cell>
        </row>
        <row r="33">
          <cell r="A33">
            <v>31</v>
          </cell>
          <cell r="B33" t="str">
            <v>Schroeder, Dennis</v>
          </cell>
          <cell r="C33" t="str">
            <v>Miles City</v>
          </cell>
          <cell r="D33" t="str">
            <v>Keller, Scott</v>
          </cell>
          <cell r="E33" t="str">
            <v>Great Falls</v>
          </cell>
          <cell r="F33" t="str">
            <v>AT</v>
          </cell>
          <cell r="G33">
            <v>1.03</v>
          </cell>
          <cell r="AD33" t="str">
            <v>Lund</v>
          </cell>
          <cell r="AE33">
            <v>1.03</v>
          </cell>
          <cell r="AF33">
            <v>80</v>
          </cell>
          <cell r="AG33">
            <v>0</v>
          </cell>
          <cell r="AH33">
            <v>0</v>
          </cell>
          <cell r="AI33">
            <v>84</v>
          </cell>
          <cell r="AJ33">
            <v>0</v>
          </cell>
          <cell r="AK33">
            <v>1.03</v>
          </cell>
          <cell r="AL33">
            <v>89</v>
          </cell>
          <cell r="AM33">
            <v>0</v>
          </cell>
          <cell r="AN33">
            <v>-4</v>
          </cell>
          <cell r="AO33" t="str">
            <v/>
          </cell>
        </row>
        <row r="34">
          <cell r="A34">
            <v>32</v>
          </cell>
          <cell r="B34" t="str">
            <v>Rohlf, Tim</v>
          </cell>
          <cell r="C34" t="str">
            <v>Great Falls</v>
          </cell>
          <cell r="D34" t="str">
            <v>Rohlf, Colton</v>
          </cell>
          <cell r="E34" t="str">
            <v>Great Falls</v>
          </cell>
          <cell r="F34" t="str">
            <v>AC</v>
          </cell>
          <cell r="S34">
            <v>1.38</v>
          </cell>
          <cell r="T34">
            <v>1.38</v>
          </cell>
          <cell r="U34">
            <v>1.24</v>
          </cell>
          <cell r="V34">
            <v>1.86</v>
          </cell>
          <cell r="W34">
            <v>1.64</v>
          </cell>
          <cell r="AD34" t="str">
            <v>Crestlnr</v>
          </cell>
          <cell r="AE34">
            <v>0</v>
          </cell>
          <cell r="AF34">
            <v>81</v>
          </cell>
          <cell r="AG34">
            <v>0</v>
          </cell>
          <cell r="AH34">
            <v>7.5</v>
          </cell>
          <cell r="AI34">
            <v>10</v>
          </cell>
          <cell r="AJ34">
            <v>150</v>
          </cell>
          <cell r="AK34">
            <v>7.5</v>
          </cell>
          <cell r="AL34">
            <v>55</v>
          </cell>
          <cell r="AM34">
            <v>0</v>
          </cell>
          <cell r="AN34">
            <v>71</v>
          </cell>
          <cell r="AO34">
            <v>32</v>
          </cell>
        </row>
        <row r="35">
          <cell r="A35">
            <v>33</v>
          </cell>
          <cell r="B35" t="str">
            <v>Schwartz, Jim</v>
          </cell>
          <cell r="C35" t="str">
            <v>Great Falls</v>
          </cell>
          <cell r="D35" t="str">
            <v>Bahr, Bob</v>
          </cell>
          <cell r="E35" t="str">
            <v>Great Falls</v>
          </cell>
          <cell r="F35" t="str">
            <v>AT</v>
          </cell>
          <cell r="G35">
            <v>1.09</v>
          </cell>
          <cell r="S35">
            <v>1.78</v>
          </cell>
          <cell r="AD35" t="str">
            <v>Lund</v>
          </cell>
          <cell r="AE35">
            <v>1.09</v>
          </cell>
          <cell r="AF35">
            <v>76</v>
          </cell>
          <cell r="AG35">
            <v>0</v>
          </cell>
          <cell r="AH35">
            <v>1.78</v>
          </cell>
          <cell r="AI35">
            <v>73</v>
          </cell>
          <cell r="AJ35">
            <v>0</v>
          </cell>
          <cell r="AK35">
            <v>2.87</v>
          </cell>
          <cell r="AL35">
            <v>81</v>
          </cell>
          <cell r="AM35">
            <v>0</v>
          </cell>
          <cell r="AN35">
            <v>3</v>
          </cell>
          <cell r="AO35" t="str">
            <v/>
          </cell>
        </row>
        <row r="36">
          <cell r="A36">
            <v>34</v>
          </cell>
          <cell r="B36" t="str">
            <v>Achilles, Scott</v>
          </cell>
          <cell r="C36" t="str">
            <v>Great Falls</v>
          </cell>
          <cell r="D36" t="str">
            <v>Lum, Gary</v>
          </cell>
          <cell r="E36" t="str">
            <v>Great Falls</v>
          </cell>
          <cell r="F36" t="str">
            <v>AT</v>
          </cell>
          <cell r="G36">
            <v>1.58</v>
          </cell>
          <cell r="H36">
            <v>1.44</v>
          </cell>
          <cell r="I36">
            <v>1.5</v>
          </cell>
          <cell r="J36">
            <v>1.24</v>
          </cell>
          <cell r="K36">
            <v>1.32</v>
          </cell>
          <cell r="S36">
            <v>1.06</v>
          </cell>
          <cell r="T36">
            <v>1.18</v>
          </cell>
          <cell r="U36">
            <v>1.09</v>
          </cell>
          <cell r="V36">
            <v>1.72</v>
          </cell>
          <cell r="W36">
            <v>1.09</v>
          </cell>
          <cell r="AD36" t="str">
            <v>Lund</v>
          </cell>
          <cell r="AE36">
            <v>7.08</v>
          </cell>
          <cell r="AF36">
            <v>14</v>
          </cell>
          <cell r="AG36">
            <v>0</v>
          </cell>
          <cell r="AH36">
            <v>6.14</v>
          </cell>
          <cell r="AI36">
            <v>30</v>
          </cell>
          <cell r="AJ36">
            <v>0</v>
          </cell>
          <cell r="AK36">
            <v>13.219999999999999</v>
          </cell>
          <cell r="AL36">
            <v>16</v>
          </cell>
          <cell r="AM36">
            <v>0</v>
          </cell>
          <cell r="AN36">
            <v>-16</v>
          </cell>
          <cell r="AO36" t="str">
            <v/>
          </cell>
        </row>
        <row r="37">
          <cell r="A37">
            <v>35</v>
          </cell>
          <cell r="B37" t="str">
            <v>Seay, Ken</v>
          </cell>
          <cell r="C37" t="str">
            <v>Great Falls</v>
          </cell>
          <cell r="D37" t="str">
            <v>Cross, Marlin</v>
          </cell>
          <cell r="E37" t="str">
            <v>Great Falls</v>
          </cell>
          <cell r="F37" t="str">
            <v>AT</v>
          </cell>
          <cell r="G37">
            <v>1.5</v>
          </cell>
          <cell r="H37">
            <v>1.18</v>
          </cell>
          <cell r="I37">
            <v>1.32</v>
          </cell>
          <cell r="J37">
            <v>1.09</v>
          </cell>
          <cell r="K37">
            <v>1.24</v>
          </cell>
          <cell r="L37" t="str">
            <v> </v>
          </cell>
          <cell r="S37">
            <v>1.12</v>
          </cell>
          <cell r="T37">
            <v>1.12</v>
          </cell>
          <cell r="U37">
            <v>1.09</v>
          </cell>
          <cell r="V37">
            <v>1.12</v>
          </cell>
          <cell r="W37">
            <v>1.09</v>
          </cell>
          <cell r="AD37" t="str">
            <v>Lund</v>
          </cell>
          <cell r="AE37">
            <v>6.33</v>
          </cell>
          <cell r="AF37">
            <v>37</v>
          </cell>
          <cell r="AG37">
            <v>0</v>
          </cell>
          <cell r="AH37">
            <v>5.54</v>
          </cell>
          <cell r="AI37">
            <v>40</v>
          </cell>
          <cell r="AJ37">
            <v>0</v>
          </cell>
          <cell r="AK37">
            <v>11.870000000000001</v>
          </cell>
          <cell r="AL37">
            <v>29</v>
          </cell>
          <cell r="AM37">
            <v>0</v>
          </cell>
          <cell r="AN37">
            <v>-3</v>
          </cell>
          <cell r="AO37" t="str">
            <v/>
          </cell>
        </row>
        <row r="38">
          <cell r="A38">
            <v>36</v>
          </cell>
          <cell r="B38" t="str">
            <v>Ross, Stanley</v>
          </cell>
          <cell r="C38" t="str">
            <v>Kalispell</v>
          </cell>
          <cell r="D38" t="str">
            <v>Ross, Stacy</v>
          </cell>
          <cell r="E38" t="str">
            <v>Kalispell</v>
          </cell>
          <cell r="F38" t="str">
            <v>AT</v>
          </cell>
          <cell r="G38">
            <v>1.12</v>
          </cell>
          <cell r="H38">
            <v>1.44</v>
          </cell>
          <cell r="I38">
            <v>1.44</v>
          </cell>
          <cell r="J38">
            <v>1.18</v>
          </cell>
          <cell r="K38">
            <v>1.18</v>
          </cell>
          <cell r="S38">
            <v>1.44</v>
          </cell>
          <cell r="T38">
            <v>1.24</v>
          </cell>
          <cell r="U38">
            <v>1.24</v>
          </cell>
          <cell r="V38">
            <v>1.18</v>
          </cell>
          <cell r="W38">
            <v>1.32</v>
          </cell>
          <cell r="AD38" t="str">
            <v>Crestlnr</v>
          </cell>
          <cell r="AE38">
            <v>6.359999999999999</v>
          </cell>
          <cell r="AF38">
            <v>35</v>
          </cell>
          <cell r="AG38">
            <v>0</v>
          </cell>
          <cell r="AH38">
            <v>6.42</v>
          </cell>
          <cell r="AI38">
            <v>24</v>
          </cell>
          <cell r="AJ38">
            <v>0</v>
          </cell>
          <cell r="AK38">
            <v>12.78</v>
          </cell>
          <cell r="AL38">
            <v>20</v>
          </cell>
          <cell r="AM38">
            <v>0</v>
          </cell>
          <cell r="AN38">
            <v>11</v>
          </cell>
          <cell r="AO38" t="str">
            <v/>
          </cell>
        </row>
        <row r="39">
          <cell r="A39">
            <v>37</v>
          </cell>
          <cell r="B39" t="str">
            <v>Worden, Steve</v>
          </cell>
          <cell r="C39" t="str">
            <v>Great Falls</v>
          </cell>
          <cell r="D39" t="str">
            <v>Loecker, Cory</v>
          </cell>
          <cell r="E39" t="str">
            <v>Great Falls</v>
          </cell>
          <cell r="F39" t="str">
            <v>AT</v>
          </cell>
          <cell r="G39">
            <v>1.5</v>
          </cell>
          <cell r="H39">
            <v>1.32</v>
          </cell>
          <cell r="I39">
            <v>1.38</v>
          </cell>
          <cell r="J39">
            <v>1.58</v>
          </cell>
          <cell r="K39">
            <v>1.32</v>
          </cell>
          <cell r="L39">
            <v>3.52</v>
          </cell>
          <cell r="S39">
            <v>1.64</v>
          </cell>
          <cell r="T39">
            <v>1.5</v>
          </cell>
          <cell r="U39">
            <v>1.5</v>
          </cell>
          <cell r="AD39" t="str">
            <v>Ranger</v>
          </cell>
          <cell r="AE39">
            <v>7.1000000000000005</v>
          </cell>
          <cell r="AF39">
            <v>13</v>
          </cell>
          <cell r="AG39">
            <v>100</v>
          </cell>
          <cell r="AH39">
            <v>4.64</v>
          </cell>
          <cell r="AI39">
            <v>46</v>
          </cell>
          <cell r="AJ39">
            <v>0</v>
          </cell>
          <cell r="AK39">
            <v>11.74</v>
          </cell>
          <cell r="AL39">
            <v>32</v>
          </cell>
          <cell r="AM39">
            <v>0</v>
          </cell>
          <cell r="AN39">
            <v>-33</v>
          </cell>
          <cell r="AO39" t="str">
            <v/>
          </cell>
        </row>
        <row r="40">
          <cell r="A40">
            <v>38</v>
          </cell>
          <cell r="B40" t="str">
            <v>Engel, Kyle</v>
          </cell>
          <cell r="C40" t="str">
            <v>Great Falls</v>
          </cell>
          <cell r="D40" t="str">
            <v>Buhl, Rob</v>
          </cell>
          <cell r="E40" t="str">
            <v>Billings</v>
          </cell>
          <cell r="F40" t="str">
            <v>AT</v>
          </cell>
          <cell r="AD40" t="str">
            <v>Sea Ray</v>
          </cell>
          <cell r="AE40">
            <v>0</v>
          </cell>
          <cell r="AF40">
            <v>81</v>
          </cell>
          <cell r="AG40">
            <v>0</v>
          </cell>
          <cell r="AH40">
            <v>0</v>
          </cell>
          <cell r="AI40">
            <v>84</v>
          </cell>
          <cell r="AJ40">
            <v>0</v>
          </cell>
          <cell r="AK40">
            <v>0</v>
          </cell>
          <cell r="AL40">
            <v>91</v>
          </cell>
          <cell r="AM40">
            <v>0</v>
          </cell>
          <cell r="AN40">
            <v>-3</v>
          </cell>
          <cell r="AO40" t="str">
            <v/>
          </cell>
        </row>
        <row r="41">
          <cell r="A41">
            <v>39</v>
          </cell>
          <cell r="B41" t="str">
            <v>Yurek, Rick</v>
          </cell>
          <cell r="C41" t="str">
            <v>Stockett</v>
          </cell>
          <cell r="D41" t="str">
            <v>Yurek, Wayne</v>
          </cell>
          <cell r="E41" t="str">
            <v>Sand Coulee</v>
          </cell>
          <cell r="F41" t="str">
            <v>AT</v>
          </cell>
          <cell r="G41">
            <v>1.44</v>
          </cell>
          <cell r="H41">
            <v>1.38</v>
          </cell>
          <cell r="I41">
            <v>1.32</v>
          </cell>
          <cell r="J41">
            <v>1.58</v>
          </cell>
          <cell r="K41">
            <v>1.72</v>
          </cell>
          <cell r="S41">
            <v>1.5</v>
          </cell>
          <cell r="T41">
            <v>1.58</v>
          </cell>
          <cell r="U41">
            <v>1.58</v>
          </cell>
          <cell r="V41">
            <v>2.12</v>
          </cell>
          <cell r="W41">
            <v>1.78</v>
          </cell>
          <cell r="AD41" t="str">
            <v>Tracker</v>
          </cell>
          <cell r="AE41">
            <v>7.4399999999999995</v>
          </cell>
          <cell r="AF41">
            <v>8</v>
          </cell>
          <cell r="AG41">
            <v>200</v>
          </cell>
          <cell r="AH41">
            <v>8.56</v>
          </cell>
          <cell r="AI41">
            <v>4</v>
          </cell>
          <cell r="AJ41">
            <v>500</v>
          </cell>
          <cell r="AK41">
            <v>16</v>
          </cell>
          <cell r="AL41">
            <v>5</v>
          </cell>
          <cell r="AM41">
            <v>500</v>
          </cell>
          <cell r="AN41">
            <v>4</v>
          </cell>
          <cell r="AO41" t="str">
            <v/>
          </cell>
        </row>
        <row r="42">
          <cell r="A42">
            <v>40</v>
          </cell>
          <cell r="B42" t="str">
            <v>Muscat, Jim</v>
          </cell>
          <cell r="C42" t="str">
            <v>Bozeman</v>
          </cell>
          <cell r="D42" t="str">
            <v>Greger, Dave</v>
          </cell>
          <cell r="E42" t="str">
            <v>Gallatin Gateway</v>
          </cell>
          <cell r="F42" t="str">
            <v>AT</v>
          </cell>
          <cell r="G42">
            <v>1.64</v>
          </cell>
          <cell r="H42">
            <v>1.64</v>
          </cell>
          <cell r="I42">
            <v>3.24</v>
          </cell>
          <cell r="J42">
            <v>1.32</v>
          </cell>
          <cell r="K42">
            <v>1.86</v>
          </cell>
          <cell r="S42">
            <v>1.38</v>
          </cell>
          <cell r="T42">
            <v>1.86</v>
          </cell>
          <cell r="U42">
            <v>1.72</v>
          </cell>
          <cell r="V42">
            <v>1.32</v>
          </cell>
          <cell r="W42">
            <v>1.78</v>
          </cell>
          <cell r="AD42" t="str">
            <v>Lund</v>
          </cell>
          <cell r="AE42">
            <v>9.7</v>
          </cell>
          <cell r="AF42">
            <v>2</v>
          </cell>
          <cell r="AG42">
            <v>700</v>
          </cell>
          <cell r="AH42">
            <v>8.06</v>
          </cell>
          <cell r="AI42">
            <v>6</v>
          </cell>
          <cell r="AJ42">
            <v>300</v>
          </cell>
          <cell r="AK42">
            <v>17.759999999999998</v>
          </cell>
          <cell r="AL42">
            <v>3</v>
          </cell>
          <cell r="AM42">
            <v>1000</v>
          </cell>
          <cell r="AN42">
            <v>-4</v>
          </cell>
          <cell r="AO42" t="str">
            <v/>
          </cell>
        </row>
        <row r="43">
          <cell r="A43">
            <v>41</v>
          </cell>
          <cell r="B43" t="str">
            <v>Zeadow, Lyn</v>
          </cell>
          <cell r="C43" t="str">
            <v>Townsend</v>
          </cell>
          <cell r="D43" t="str">
            <v>Carter, Jimmy</v>
          </cell>
          <cell r="E43" t="str">
            <v>Townsend</v>
          </cell>
          <cell r="F43" t="str">
            <v>AT</v>
          </cell>
          <cell r="G43">
            <v>1.44</v>
          </cell>
          <cell r="H43">
            <v>1.44</v>
          </cell>
          <cell r="I43">
            <v>1.03</v>
          </cell>
          <cell r="J43">
            <v>4.74</v>
          </cell>
          <cell r="S43">
            <v>1.09</v>
          </cell>
          <cell r="AD43" t="str">
            <v>Starcraft</v>
          </cell>
          <cell r="AE43">
            <v>8.65</v>
          </cell>
          <cell r="AF43">
            <v>4</v>
          </cell>
          <cell r="AG43">
            <v>500</v>
          </cell>
          <cell r="AH43">
            <v>1.09</v>
          </cell>
          <cell r="AI43">
            <v>81</v>
          </cell>
          <cell r="AJ43">
            <v>0</v>
          </cell>
          <cell r="AK43">
            <v>9.74</v>
          </cell>
          <cell r="AL43">
            <v>39</v>
          </cell>
          <cell r="AM43">
            <v>0</v>
          </cell>
          <cell r="AN43">
            <v>-77</v>
          </cell>
          <cell r="AO43" t="str">
            <v/>
          </cell>
        </row>
        <row r="44">
          <cell r="A44">
            <v>42</v>
          </cell>
          <cell r="B44" t="str">
            <v>Green, Doug</v>
          </cell>
          <cell r="C44" t="str">
            <v>Kalispell</v>
          </cell>
          <cell r="D44" t="str">
            <v>Smith, Greg</v>
          </cell>
          <cell r="E44" t="str">
            <v>Columbia Falls</v>
          </cell>
          <cell r="F44" t="str">
            <v>AT</v>
          </cell>
          <cell r="G44">
            <v>1.09</v>
          </cell>
          <cell r="H44">
            <v>1.09</v>
          </cell>
          <cell r="I44">
            <v>1.09</v>
          </cell>
          <cell r="J44">
            <v>1.03</v>
          </cell>
          <cell r="S44">
            <v>1.5</v>
          </cell>
          <cell r="T44">
            <v>1.12</v>
          </cell>
          <cell r="AD44" t="str">
            <v>Lund</v>
          </cell>
          <cell r="AE44">
            <v>4.300000000000001</v>
          </cell>
          <cell r="AF44">
            <v>51</v>
          </cell>
          <cell r="AG44">
            <v>0</v>
          </cell>
          <cell r="AH44">
            <v>2.62</v>
          </cell>
          <cell r="AI44">
            <v>61</v>
          </cell>
          <cell r="AJ44">
            <v>0</v>
          </cell>
          <cell r="AK44">
            <v>6.920000000000001</v>
          </cell>
          <cell r="AL44">
            <v>60</v>
          </cell>
          <cell r="AM44">
            <v>0</v>
          </cell>
          <cell r="AN44">
            <v>-10</v>
          </cell>
          <cell r="AO44" t="str">
            <v/>
          </cell>
        </row>
        <row r="45">
          <cell r="A45">
            <v>43</v>
          </cell>
          <cell r="B45" t="str">
            <v>Schroeder, Emil</v>
          </cell>
          <cell r="C45" t="str">
            <v>Great Falls</v>
          </cell>
          <cell r="D45" t="str">
            <v>Schurman, Tom</v>
          </cell>
          <cell r="E45" t="str">
            <v>Great Falls</v>
          </cell>
          <cell r="F45" t="str">
            <v>AT</v>
          </cell>
          <cell r="G45">
            <v>1.03</v>
          </cell>
          <cell r="H45">
            <v>1.72</v>
          </cell>
          <cell r="S45">
            <v>3.8</v>
          </cell>
          <cell r="AD45" t="str">
            <v>Lund</v>
          </cell>
          <cell r="AE45">
            <v>2.75</v>
          </cell>
          <cell r="AF45">
            <v>61</v>
          </cell>
          <cell r="AG45">
            <v>0</v>
          </cell>
          <cell r="AH45">
            <v>3.8</v>
          </cell>
          <cell r="AI45">
            <v>49</v>
          </cell>
          <cell r="AJ45">
            <v>0</v>
          </cell>
          <cell r="AK45">
            <v>6.55</v>
          </cell>
          <cell r="AL45">
            <v>64</v>
          </cell>
          <cell r="AM45">
            <v>0</v>
          </cell>
          <cell r="AN45">
            <v>12</v>
          </cell>
          <cell r="AO45" t="str">
            <v/>
          </cell>
        </row>
        <row r="46">
          <cell r="A46">
            <v>44</v>
          </cell>
          <cell r="B46" t="str">
            <v>Rooney, Brian</v>
          </cell>
          <cell r="C46" t="str">
            <v>Townsend</v>
          </cell>
          <cell r="D46" t="str">
            <v>Campbell, Curt</v>
          </cell>
          <cell r="E46" t="str">
            <v>Townsend</v>
          </cell>
          <cell r="F46" t="str">
            <v>AT</v>
          </cell>
          <cell r="G46">
            <v>1.12</v>
          </cell>
          <cell r="H46">
            <v>1.18</v>
          </cell>
          <cell r="I46">
            <v>1.38</v>
          </cell>
          <cell r="J46">
            <v>1.18</v>
          </cell>
          <cell r="K46">
            <v>1.18</v>
          </cell>
          <cell r="S46">
            <v>1</v>
          </cell>
          <cell r="T46">
            <v>1.06</v>
          </cell>
          <cell r="U46">
            <v>1.12</v>
          </cell>
          <cell r="V46">
            <v>1.09</v>
          </cell>
          <cell r="W46">
            <v>1.44</v>
          </cell>
          <cell r="AD46" t="str">
            <v>Lund</v>
          </cell>
          <cell r="AE46">
            <v>6.039999999999999</v>
          </cell>
          <cell r="AF46">
            <v>40</v>
          </cell>
          <cell r="AG46">
            <v>0</v>
          </cell>
          <cell r="AH46">
            <v>5.710000000000001</v>
          </cell>
          <cell r="AI46">
            <v>36</v>
          </cell>
          <cell r="AJ46">
            <v>0</v>
          </cell>
          <cell r="AK46">
            <v>11.75</v>
          </cell>
          <cell r="AL46">
            <v>31</v>
          </cell>
          <cell r="AM46">
            <v>0</v>
          </cell>
          <cell r="AN46">
            <v>4</v>
          </cell>
          <cell r="AO46" t="str">
            <v/>
          </cell>
        </row>
        <row r="47">
          <cell r="A47">
            <v>45</v>
          </cell>
          <cell r="B47" t="str">
            <v>Brockway, Gary</v>
          </cell>
          <cell r="C47" t="str">
            <v>East Helena</v>
          </cell>
          <cell r="D47" t="str">
            <v>Sutton, Scott</v>
          </cell>
          <cell r="E47" t="str">
            <v>Helena</v>
          </cell>
          <cell r="F47" t="str">
            <v>AT</v>
          </cell>
          <cell r="G47">
            <v>1.44</v>
          </cell>
          <cell r="H47">
            <v>1.78</v>
          </cell>
          <cell r="I47">
            <v>1.5</v>
          </cell>
          <cell r="J47">
            <v>1.44</v>
          </cell>
          <cell r="K47">
            <v>1.64</v>
          </cell>
          <cell r="S47">
            <v>1.24</v>
          </cell>
          <cell r="T47">
            <v>1.72</v>
          </cell>
          <cell r="U47">
            <v>1.24</v>
          </cell>
          <cell r="V47">
            <v>1.09</v>
          </cell>
          <cell r="W47">
            <v>1.32</v>
          </cell>
          <cell r="AD47" t="str">
            <v>Lund</v>
          </cell>
          <cell r="AE47">
            <v>7.8</v>
          </cell>
          <cell r="AF47">
            <v>6</v>
          </cell>
          <cell r="AG47">
            <v>300</v>
          </cell>
          <cell r="AH47">
            <v>6.61</v>
          </cell>
          <cell r="AI47">
            <v>22</v>
          </cell>
          <cell r="AJ47">
            <v>0</v>
          </cell>
          <cell r="AK47">
            <v>14.41</v>
          </cell>
          <cell r="AL47">
            <v>9</v>
          </cell>
          <cell r="AM47">
            <v>200</v>
          </cell>
          <cell r="AN47">
            <v>-16</v>
          </cell>
          <cell r="AO47" t="str">
            <v/>
          </cell>
        </row>
        <row r="48">
          <cell r="A48">
            <v>46</v>
          </cell>
          <cell r="B48" t="str">
            <v>Ferguson, Alex</v>
          </cell>
          <cell r="C48" t="str">
            <v>Great Falls</v>
          </cell>
          <cell r="D48" t="str">
            <v>Adamson, Ed</v>
          </cell>
          <cell r="E48" t="str">
            <v>Fairfield</v>
          </cell>
          <cell r="F48" t="str">
            <v>AT</v>
          </cell>
          <cell r="G48">
            <v>1.18</v>
          </cell>
          <cell r="H48">
            <v>1.64</v>
          </cell>
          <cell r="I48">
            <v>1.44</v>
          </cell>
          <cell r="J48">
            <v>1.64</v>
          </cell>
          <cell r="K48">
            <v>1.18</v>
          </cell>
          <cell r="L48">
            <v>3.12</v>
          </cell>
          <cell r="AD48" t="str">
            <v>Lund</v>
          </cell>
          <cell r="AE48">
            <v>7.079999999999999</v>
          </cell>
          <cell r="AF48">
            <v>15</v>
          </cell>
          <cell r="AG48">
            <v>0</v>
          </cell>
          <cell r="AH48">
            <v>0</v>
          </cell>
          <cell r="AI48">
            <v>84</v>
          </cell>
          <cell r="AJ48">
            <v>0</v>
          </cell>
          <cell r="AK48">
            <v>7.079999999999999</v>
          </cell>
          <cell r="AL48">
            <v>59</v>
          </cell>
          <cell r="AM48">
            <v>0</v>
          </cell>
          <cell r="AN48">
            <v>-69</v>
          </cell>
          <cell r="AO48" t="str">
            <v/>
          </cell>
        </row>
        <row r="49">
          <cell r="A49">
            <v>47</v>
          </cell>
          <cell r="B49" t="str">
            <v>Egge, Troy</v>
          </cell>
          <cell r="C49" t="str">
            <v>Billings</v>
          </cell>
          <cell r="D49" t="str">
            <v>Egge, Jamie</v>
          </cell>
          <cell r="E49" t="str">
            <v>Billings</v>
          </cell>
          <cell r="F49" t="str">
            <v>MC</v>
          </cell>
          <cell r="G49">
            <v>1.32</v>
          </cell>
          <cell r="H49">
            <v>1.24</v>
          </cell>
          <cell r="I49">
            <v>1.18</v>
          </cell>
          <cell r="J49">
            <v>1.03</v>
          </cell>
          <cell r="K49">
            <v>1.24</v>
          </cell>
          <cell r="S49">
            <v>1.86</v>
          </cell>
          <cell r="T49">
            <v>1.06</v>
          </cell>
          <cell r="U49">
            <v>1.06</v>
          </cell>
          <cell r="AD49" t="str">
            <v>Skeeter</v>
          </cell>
          <cell r="AE49">
            <v>6.010000000000001</v>
          </cell>
          <cell r="AF49">
            <v>41</v>
          </cell>
          <cell r="AG49">
            <v>0</v>
          </cell>
          <cell r="AH49">
            <v>3.98</v>
          </cell>
          <cell r="AI49">
            <v>48</v>
          </cell>
          <cell r="AJ49">
            <v>0</v>
          </cell>
          <cell r="AK49">
            <v>9.99</v>
          </cell>
          <cell r="AL49">
            <v>37</v>
          </cell>
          <cell r="AM49">
            <v>0</v>
          </cell>
          <cell r="AN49">
            <v>-7</v>
          </cell>
          <cell r="AO49" t="str">
            <v/>
          </cell>
        </row>
        <row r="50">
          <cell r="A50">
            <v>48</v>
          </cell>
          <cell r="B50" t="str">
            <v>Combs, Mike</v>
          </cell>
          <cell r="C50" t="str">
            <v>Havre</v>
          </cell>
          <cell r="D50" t="str">
            <v>Combs, Terry</v>
          </cell>
          <cell r="E50" t="str">
            <v>Havre</v>
          </cell>
          <cell r="F50" t="str">
            <v>MC</v>
          </cell>
          <cell r="G50">
            <v>1.32</v>
          </cell>
          <cell r="H50">
            <v>1.06</v>
          </cell>
          <cell r="I50">
            <v>1.32</v>
          </cell>
          <cell r="J50">
            <v>1.24</v>
          </cell>
          <cell r="K50">
            <v>1.03</v>
          </cell>
          <cell r="S50">
            <v>1.12</v>
          </cell>
          <cell r="AD50" t="str">
            <v>Ranger</v>
          </cell>
          <cell r="AE50">
            <v>5.970000000000001</v>
          </cell>
          <cell r="AF50">
            <v>42</v>
          </cell>
          <cell r="AG50">
            <v>0</v>
          </cell>
          <cell r="AH50">
            <v>1.12</v>
          </cell>
          <cell r="AI50">
            <v>79</v>
          </cell>
          <cell r="AJ50">
            <v>0</v>
          </cell>
          <cell r="AK50">
            <v>7.090000000000001</v>
          </cell>
          <cell r="AL50">
            <v>58</v>
          </cell>
          <cell r="AM50">
            <v>0</v>
          </cell>
          <cell r="AN50">
            <v>-37</v>
          </cell>
          <cell r="AO50" t="str">
            <v/>
          </cell>
        </row>
        <row r="51">
          <cell r="A51">
            <v>49</v>
          </cell>
          <cell r="B51" t="str">
            <v>Briese, Glen</v>
          </cell>
          <cell r="C51" t="str">
            <v>East Helena</v>
          </cell>
          <cell r="D51" t="str">
            <v>Wilke, Randy</v>
          </cell>
          <cell r="E51" t="str">
            <v>Helena</v>
          </cell>
          <cell r="F51" t="str">
            <v>AT</v>
          </cell>
          <cell r="G51">
            <v>1.03</v>
          </cell>
          <cell r="H51">
            <v>1.12</v>
          </cell>
          <cell r="I51">
            <v>2.12</v>
          </cell>
          <cell r="J51">
            <v>1.64</v>
          </cell>
          <cell r="K51">
            <v>1.5</v>
          </cell>
          <cell r="S51">
            <v>1.86</v>
          </cell>
          <cell r="AD51" t="str">
            <v>Lund</v>
          </cell>
          <cell r="AE51">
            <v>7.41</v>
          </cell>
          <cell r="AF51">
            <v>10</v>
          </cell>
          <cell r="AG51">
            <v>150</v>
          </cell>
          <cell r="AH51">
            <v>1.86</v>
          </cell>
          <cell r="AI51">
            <v>70</v>
          </cell>
          <cell r="AJ51">
            <v>0</v>
          </cell>
          <cell r="AK51">
            <v>9.27</v>
          </cell>
          <cell r="AL51">
            <v>43</v>
          </cell>
          <cell r="AM51">
            <v>0</v>
          </cell>
          <cell r="AN51">
            <v>-60</v>
          </cell>
          <cell r="AO51" t="str">
            <v/>
          </cell>
        </row>
        <row r="52">
          <cell r="A52">
            <v>50</v>
          </cell>
          <cell r="B52" t="str">
            <v>DeBolt, Larry</v>
          </cell>
          <cell r="C52" t="str">
            <v>Great Falls</v>
          </cell>
          <cell r="D52" t="str">
            <v>DeBolt, Mike</v>
          </cell>
          <cell r="E52" t="str">
            <v>Great Falls</v>
          </cell>
          <cell r="F52" t="str">
            <v>AT</v>
          </cell>
          <cell r="G52">
            <v>1.12</v>
          </cell>
          <cell r="S52">
            <v>1.32</v>
          </cell>
          <cell r="T52">
            <v>1.24</v>
          </cell>
          <cell r="U52">
            <v>1.32</v>
          </cell>
          <cell r="V52">
            <v>1.06</v>
          </cell>
          <cell r="AD52" t="str">
            <v>Crestlnr</v>
          </cell>
          <cell r="AE52">
            <v>1.12</v>
          </cell>
          <cell r="AF52">
            <v>74</v>
          </cell>
          <cell r="AG52">
            <v>0</v>
          </cell>
          <cell r="AH52">
            <v>4.9399999999999995</v>
          </cell>
          <cell r="AI52">
            <v>44</v>
          </cell>
          <cell r="AJ52">
            <v>0</v>
          </cell>
          <cell r="AK52">
            <v>6.06</v>
          </cell>
          <cell r="AL52">
            <v>66</v>
          </cell>
          <cell r="AM52">
            <v>0</v>
          </cell>
          <cell r="AN52">
            <v>30</v>
          </cell>
          <cell r="AO52" t="str">
            <v/>
          </cell>
        </row>
        <row r="53">
          <cell r="A53">
            <v>51</v>
          </cell>
          <cell r="B53" t="str">
            <v>Shanks, Greg</v>
          </cell>
          <cell r="C53" t="str">
            <v>Red Lodge</v>
          </cell>
          <cell r="D53" t="str">
            <v>Kreatz, Dennis</v>
          </cell>
          <cell r="E53" t="str">
            <v>Red Lodge</v>
          </cell>
          <cell r="F53" t="str">
            <v>AT</v>
          </cell>
          <cell r="G53">
            <v>1.44</v>
          </cell>
          <cell r="H53">
            <v>1.12</v>
          </cell>
          <cell r="I53">
            <v>1.12</v>
          </cell>
          <cell r="J53">
            <v>1.38</v>
          </cell>
          <cell r="K53">
            <v>1.5</v>
          </cell>
          <cell r="AD53" t="str">
            <v>Lund</v>
          </cell>
          <cell r="AE53">
            <v>6.5600000000000005</v>
          </cell>
          <cell r="AF53">
            <v>28</v>
          </cell>
          <cell r="AG53">
            <v>0</v>
          </cell>
          <cell r="AH53">
            <v>0</v>
          </cell>
          <cell r="AI53">
            <v>84</v>
          </cell>
          <cell r="AJ53">
            <v>0</v>
          </cell>
          <cell r="AK53">
            <v>6.5600000000000005</v>
          </cell>
          <cell r="AL53">
            <v>63</v>
          </cell>
          <cell r="AM53">
            <v>0</v>
          </cell>
          <cell r="AN53">
            <v>-56</v>
          </cell>
          <cell r="AO53" t="str">
            <v/>
          </cell>
        </row>
        <row r="54">
          <cell r="A54">
            <v>52</v>
          </cell>
          <cell r="B54" t="str">
            <v>Eisenbarth, Terry</v>
          </cell>
          <cell r="C54" t="str">
            <v>Great Falls</v>
          </cell>
          <cell r="D54" t="str">
            <v>Eisenbarth, Cody</v>
          </cell>
          <cell r="E54" t="str">
            <v>Great Falls</v>
          </cell>
          <cell r="F54" t="str">
            <v>AC</v>
          </cell>
          <cell r="G54">
            <v>1.06</v>
          </cell>
          <cell r="H54">
            <v>1.24</v>
          </cell>
          <cell r="I54">
            <v>1.24</v>
          </cell>
          <cell r="J54">
            <v>1.38</v>
          </cell>
          <cell r="K54">
            <v>1.72</v>
          </cell>
          <cell r="S54">
            <v>1.12</v>
          </cell>
          <cell r="T54">
            <v>1.12</v>
          </cell>
          <cell r="U54">
            <v>1.32</v>
          </cell>
          <cell r="V54">
            <v>1.24</v>
          </cell>
          <cell r="W54">
            <v>1.32</v>
          </cell>
          <cell r="AD54" t="str">
            <v>Hws Crft</v>
          </cell>
          <cell r="AE54">
            <v>6.64</v>
          </cell>
          <cell r="AF54">
            <v>25</v>
          </cell>
          <cell r="AG54">
            <v>0</v>
          </cell>
          <cell r="AH54">
            <v>6.120000000000001</v>
          </cell>
          <cell r="AI54">
            <v>31</v>
          </cell>
          <cell r="AJ54">
            <v>0</v>
          </cell>
          <cell r="AK54">
            <v>12.760000000000002</v>
          </cell>
          <cell r="AL54">
            <v>21</v>
          </cell>
          <cell r="AM54">
            <v>0</v>
          </cell>
          <cell r="AN54">
            <v>-6</v>
          </cell>
          <cell r="AO54" t="str">
            <v/>
          </cell>
        </row>
        <row r="55">
          <cell r="A55">
            <v>53</v>
          </cell>
          <cell r="B55" t="str">
            <v>Putnam, Rod</v>
          </cell>
          <cell r="C55" t="str">
            <v>Billings</v>
          </cell>
          <cell r="D55" t="str">
            <v>Gunn, Ron</v>
          </cell>
          <cell r="E55" t="str">
            <v>Bridger</v>
          </cell>
          <cell r="F55" t="str">
            <v>AT</v>
          </cell>
          <cell r="G55">
            <v>1.64</v>
          </cell>
          <cell r="H55">
            <v>1.58</v>
          </cell>
          <cell r="S55">
            <v>1.03</v>
          </cell>
          <cell r="T55">
            <v>2.32</v>
          </cell>
          <cell r="AD55" t="str">
            <v>Lund</v>
          </cell>
          <cell r="AE55">
            <v>3.2199999999999998</v>
          </cell>
          <cell r="AF55">
            <v>59</v>
          </cell>
          <cell r="AG55">
            <v>0</v>
          </cell>
          <cell r="AH55">
            <v>3.3499999999999996</v>
          </cell>
          <cell r="AI55">
            <v>54</v>
          </cell>
          <cell r="AJ55">
            <v>0</v>
          </cell>
          <cell r="AK55">
            <v>6.569999999999999</v>
          </cell>
          <cell r="AL55">
            <v>62</v>
          </cell>
          <cell r="AM55">
            <v>0</v>
          </cell>
          <cell r="AN55">
            <v>5</v>
          </cell>
          <cell r="AO55" t="str">
            <v/>
          </cell>
        </row>
        <row r="56">
          <cell r="A56">
            <v>54</v>
          </cell>
          <cell r="B56" t="str">
            <v>Pluth, Dan</v>
          </cell>
          <cell r="C56" t="str">
            <v>Gallatin Gateway</v>
          </cell>
          <cell r="D56" t="str">
            <v>Pluth, Marty</v>
          </cell>
          <cell r="E56" t="str">
            <v>Alberton</v>
          </cell>
          <cell r="F56" t="str">
            <v>AT</v>
          </cell>
          <cell r="G56">
            <v>1.24</v>
          </cell>
          <cell r="H56">
            <v>1.38</v>
          </cell>
          <cell r="I56">
            <v>1.5</v>
          </cell>
          <cell r="J56">
            <v>1.09</v>
          </cell>
          <cell r="K56">
            <v>1.78</v>
          </cell>
          <cell r="S56">
            <v>1.72</v>
          </cell>
          <cell r="T56">
            <v>1.78</v>
          </cell>
          <cell r="U56">
            <v>1.5</v>
          </cell>
          <cell r="V56">
            <v>1.18</v>
          </cell>
          <cell r="W56">
            <v>1.44</v>
          </cell>
          <cell r="AD56" t="str">
            <v>Lund</v>
          </cell>
          <cell r="AE56">
            <v>6.99</v>
          </cell>
          <cell r="AF56">
            <v>18</v>
          </cell>
          <cell r="AG56">
            <v>0</v>
          </cell>
          <cell r="AH56">
            <v>7.619999999999999</v>
          </cell>
          <cell r="AI56">
            <v>9</v>
          </cell>
          <cell r="AJ56">
            <v>150</v>
          </cell>
          <cell r="AK56">
            <v>14.61</v>
          </cell>
          <cell r="AL56">
            <v>8</v>
          </cell>
          <cell r="AM56">
            <v>300</v>
          </cell>
          <cell r="AN56">
            <v>9</v>
          </cell>
          <cell r="AO56" t="str">
            <v/>
          </cell>
        </row>
        <row r="57">
          <cell r="A57">
            <v>55</v>
          </cell>
          <cell r="B57" t="str">
            <v>Mailey, Denny</v>
          </cell>
          <cell r="C57" t="str">
            <v>Billings</v>
          </cell>
          <cell r="D57" t="str">
            <v>Redfern, Randy</v>
          </cell>
          <cell r="E57" t="str">
            <v>Billings</v>
          </cell>
          <cell r="F57" t="str">
            <v>AT</v>
          </cell>
          <cell r="G57">
            <v>1.44</v>
          </cell>
          <cell r="S57">
            <v>1.09</v>
          </cell>
          <cell r="T57">
            <v>1.06</v>
          </cell>
          <cell r="U57">
            <v>1.09</v>
          </cell>
          <cell r="AD57" t="str">
            <v>Ranger</v>
          </cell>
          <cell r="AE57">
            <v>1.44</v>
          </cell>
          <cell r="AF57">
            <v>68</v>
          </cell>
          <cell r="AG57">
            <v>0</v>
          </cell>
          <cell r="AH57">
            <v>3.24</v>
          </cell>
          <cell r="AI57">
            <v>56</v>
          </cell>
          <cell r="AJ57">
            <v>0</v>
          </cell>
          <cell r="AK57">
            <v>4.68</v>
          </cell>
          <cell r="AL57">
            <v>72</v>
          </cell>
          <cell r="AM57">
            <v>0</v>
          </cell>
          <cell r="AN57">
            <v>12</v>
          </cell>
          <cell r="AO57" t="str">
            <v/>
          </cell>
        </row>
        <row r="58">
          <cell r="A58">
            <v>56</v>
          </cell>
          <cell r="B58" t="str">
            <v>Anthony, Kevin</v>
          </cell>
          <cell r="C58" t="str">
            <v>Billings</v>
          </cell>
          <cell r="D58" t="str">
            <v>Anthony, Dan</v>
          </cell>
          <cell r="E58" t="str">
            <v>Billings</v>
          </cell>
          <cell r="F58" t="str">
            <v>AT</v>
          </cell>
          <cell r="G58">
            <v>1.24</v>
          </cell>
          <cell r="H58">
            <v>1.44</v>
          </cell>
          <cell r="I58">
            <v>1.5</v>
          </cell>
          <cell r="J58">
            <v>1.5</v>
          </cell>
          <cell r="K58">
            <v>1.24</v>
          </cell>
          <cell r="S58">
            <v>1.12</v>
          </cell>
          <cell r="T58">
            <v>1.24</v>
          </cell>
          <cell r="AD58" t="str">
            <v>Lund</v>
          </cell>
          <cell r="AE58">
            <v>6.92</v>
          </cell>
          <cell r="AF58">
            <v>20</v>
          </cell>
          <cell r="AG58">
            <v>0</v>
          </cell>
          <cell r="AH58">
            <v>2.3600000000000003</v>
          </cell>
          <cell r="AI58">
            <v>66</v>
          </cell>
          <cell r="AJ58">
            <v>0</v>
          </cell>
          <cell r="AK58">
            <v>9.280000000000001</v>
          </cell>
          <cell r="AL58">
            <v>42</v>
          </cell>
          <cell r="AM58">
            <v>0</v>
          </cell>
          <cell r="AN58">
            <v>-46</v>
          </cell>
          <cell r="AO58" t="str">
            <v/>
          </cell>
        </row>
        <row r="59">
          <cell r="A59">
            <v>57</v>
          </cell>
          <cell r="B59" t="str">
            <v>Wohler, Jeff</v>
          </cell>
          <cell r="C59" t="str">
            <v>Black Eagle</v>
          </cell>
          <cell r="D59" t="str">
            <v>Smith, Michael</v>
          </cell>
          <cell r="E59" t="str">
            <v>Great Falls</v>
          </cell>
          <cell r="F59" t="str">
            <v>AT</v>
          </cell>
          <cell r="G59">
            <v>1.58</v>
          </cell>
          <cell r="S59">
            <v>1.5</v>
          </cell>
          <cell r="T59">
            <v>1.18</v>
          </cell>
          <cell r="U59">
            <v>1.64</v>
          </cell>
          <cell r="V59">
            <v>1.24</v>
          </cell>
          <cell r="W59">
            <v>1.72</v>
          </cell>
          <cell r="AD59" t="str">
            <v>Smkr Crft</v>
          </cell>
          <cell r="AE59">
            <v>1.58</v>
          </cell>
          <cell r="AF59">
            <v>66</v>
          </cell>
          <cell r="AG59">
            <v>0</v>
          </cell>
          <cell r="AH59">
            <v>7.279999999999999</v>
          </cell>
          <cell r="AI59">
            <v>14</v>
          </cell>
          <cell r="AJ59">
            <v>0</v>
          </cell>
          <cell r="AK59">
            <v>8.86</v>
          </cell>
          <cell r="AL59">
            <v>46</v>
          </cell>
          <cell r="AM59">
            <v>0</v>
          </cell>
          <cell r="AN59">
            <v>52</v>
          </cell>
          <cell r="AO59" t="str">
            <v/>
          </cell>
        </row>
        <row r="60">
          <cell r="A60">
            <v>58</v>
          </cell>
          <cell r="B60" t="str">
            <v>Floren, Ric</v>
          </cell>
          <cell r="C60" t="str">
            <v>Havre</v>
          </cell>
          <cell r="D60" t="str">
            <v>Floren, Robert</v>
          </cell>
          <cell r="E60" t="str">
            <v>Havre</v>
          </cell>
          <cell r="F60" t="str">
            <v>AT</v>
          </cell>
          <cell r="G60">
            <v>1.18</v>
          </cell>
          <cell r="S60">
            <v>1.03</v>
          </cell>
          <cell r="T60">
            <v>1.44</v>
          </cell>
          <cell r="U60">
            <v>1.03</v>
          </cell>
          <cell r="AD60" t="str">
            <v>Lund</v>
          </cell>
          <cell r="AE60">
            <v>1.18</v>
          </cell>
          <cell r="AF60">
            <v>72</v>
          </cell>
          <cell r="AG60">
            <v>0</v>
          </cell>
          <cell r="AH60">
            <v>3.5</v>
          </cell>
          <cell r="AI60">
            <v>52</v>
          </cell>
          <cell r="AJ60">
            <v>0</v>
          </cell>
          <cell r="AK60">
            <v>4.68</v>
          </cell>
          <cell r="AL60">
            <v>72</v>
          </cell>
          <cell r="AM60">
            <v>0</v>
          </cell>
          <cell r="AN60">
            <v>20</v>
          </cell>
          <cell r="AO60" t="str">
            <v/>
          </cell>
        </row>
        <row r="61">
          <cell r="A61">
            <v>59</v>
          </cell>
          <cell r="B61" t="str">
            <v>Dixon, Bill</v>
          </cell>
          <cell r="C61" t="str">
            <v>Helena</v>
          </cell>
          <cell r="D61" t="str">
            <v>Skinner, Rick</v>
          </cell>
          <cell r="E61" t="str">
            <v>Helena</v>
          </cell>
          <cell r="F61" t="str">
            <v>AT</v>
          </cell>
          <cell r="G61">
            <v>1.12</v>
          </cell>
          <cell r="H61">
            <v>1.18</v>
          </cell>
          <cell r="I61">
            <v>1.12</v>
          </cell>
          <cell r="J61">
            <v>1.38</v>
          </cell>
          <cell r="K61">
            <v>1.58</v>
          </cell>
          <cell r="S61">
            <v>1.38</v>
          </cell>
          <cell r="T61">
            <v>1.94</v>
          </cell>
          <cell r="U61">
            <v>1.32</v>
          </cell>
          <cell r="V61">
            <v>1.32</v>
          </cell>
          <cell r="W61">
            <v>1.24</v>
          </cell>
          <cell r="AD61" t="str">
            <v>Ranger</v>
          </cell>
          <cell r="AE61">
            <v>6.38</v>
          </cell>
          <cell r="AF61">
            <v>32</v>
          </cell>
          <cell r="AG61">
            <v>0</v>
          </cell>
          <cell r="AH61">
            <v>7.2</v>
          </cell>
          <cell r="AI61">
            <v>15</v>
          </cell>
          <cell r="AJ61">
            <v>0</v>
          </cell>
          <cell r="AK61">
            <v>13.58</v>
          </cell>
          <cell r="AL61">
            <v>13</v>
          </cell>
          <cell r="AM61">
            <v>0</v>
          </cell>
          <cell r="AN61">
            <v>17</v>
          </cell>
          <cell r="AO61" t="str">
            <v/>
          </cell>
        </row>
        <row r="62">
          <cell r="A62">
            <v>60</v>
          </cell>
          <cell r="B62" t="str">
            <v>Marolt, Nanco</v>
          </cell>
          <cell r="C62" t="str">
            <v>Columbia Falls</v>
          </cell>
          <cell r="D62" t="str">
            <v>Marolt, Fran</v>
          </cell>
          <cell r="E62" t="str">
            <v>Columbia Falls</v>
          </cell>
          <cell r="F62" t="str">
            <v>MC</v>
          </cell>
          <cell r="AE62">
            <v>0</v>
          </cell>
          <cell r="AF62">
            <v>81</v>
          </cell>
          <cell r="AG62">
            <v>0</v>
          </cell>
          <cell r="AH62">
            <v>0</v>
          </cell>
          <cell r="AI62">
            <v>84</v>
          </cell>
          <cell r="AJ62">
            <v>0</v>
          </cell>
          <cell r="AK62">
            <v>0</v>
          </cell>
          <cell r="AL62">
            <v>91</v>
          </cell>
          <cell r="AM62">
            <v>0</v>
          </cell>
          <cell r="AN62">
            <v>-3</v>
          </cell>
          <cell r="AO62" t="str">
            <v/>
          </cell>
        </row>
        <row r="63">
          <cell r="A63">
            <v>61</v>
          </cell>
          <cell r="B63" t="str">
            <v>Klein, Bob</v>
          </cell>
          <cell r="C63" t="str">
            <v>Billings</v>
          </cell>
          <cell r="D63" t="str">
            <v>Wetzel, Dan</v>
          </cell>
          <cell r="E63" t="str">
            <v>Glasgow</v>
          </cell>
          <cell r="F63" t="str">
            <v>AT</v>
          </cell>
          <cell r="G63">
            <v>1.44</v>
          </cell>
          <cell r="H63">
            <v>1.18</v>
          </cell>
          <cell r="I63">
            <v>1.44</v>
          </cell>
          <cell r="S63">
            <v>1.24</v>
          </cell>
          <cell r="AD63" t="str">
            <v>Ranger</v>
          </cell>
          <cell r="AE63">
            <v>4.0600000000000005</v>
          </cell>
          <cell r="AF63">
            <v>52</v>
          </cell>
          <cell r="AG63">
            <v>0</v>
          </cell>
          <cell r="AH63">
            <v>1.24</v>
          </cell>
          <cell r="AI63">
            <v>76</v>
          </cell>
          <cell r="AJ63">
            <v>0</v>
          </cell>
          <cell r="AK63">
            <v>5.300000000000001</v>
          </cell>
          <cell r="AL63">
            <v>70</v>
          </cell>
          <cell r="AM63">
            <v>0</v>
          </cell>
          <cell r="AN63">
            <v>-24</v>
          </cell>
          <cell r="AO63" t="str">
            <v/>
          </cell>
        </row>
        <row r="64">
          <cell r="A64">
            <v>62</v>
          </cell>
          <cell r="B64" t="str">
            <v>Ranes, Allan</v>
          </cell>
          <cell r="C64" t="str">
            <v>Great Falls</v>
          </cell>
          <cell r="D64" t="str">
            <v>Ranes, Linda</v>
          </cell>
          <cell r="E64" t="str">
            <v>Great Falls</v>
          </cell>
          <cell r="F64" t="str">
            <v>MC</v>
          </cell>
          <cell r="G64">
            <v>1.38</v>
          </cell>
          <cell r="H64">
            <v>1.64</v>
          </cell>
          <cell r="S64">
            <v>1.86</v>
          </cell>
          <cell r="AD64" t="str">
            <v>Bayliner</v>
          </cell>
          <cell r="AE64">
            <v>3.0199999999999996</v>
          </cell>
          <cell r="AF64">
            <v>60</v>
          </cell>
          <cell r="AG64">
            <v>0</v>
          </cell>
          <cell r="AH64">
            <v>1.86</v>
          </cell>
          <cell r="AI64">
            <v>70</v>
          </cell>
          <cell r="AJ64">
            <v>0</v>
          </cell>
          <cell r="AK64">
            <v>4.88</v>
          </cell>
          <cell r="AL64">
            <v>71</v>
          </cell>
          <cell r="AM64">
            <v>0</v>
          </cell>
          <cell r="AN64">
            <v>-10</v>
          </cell>
          <cell r="AO64" t="str">
            <v/>
          </cell>
        </row>
        <row r="65">
          <cell r="A65">
            <v>63</v>
          </cell>
          <cell r="B65" t="str">
            <v>Archey, Darrell</v>
          </cell>
          <cell r="C65" t="str">
            <v>Great Falls</v>
          </cell>
          <cell r="D65" t="str">
            <v>Bethel, Luckie</v>
          </cell>
          <cell r="E65" t="str">
            <v>Billings</v>
          </cell>
          <cell r="F65" t="str">
            <v>AT</v>
          </cell>
          <cell r="G65">
            <v>1.32</v>
          </cell>
          <cell r="H65">
            <v>1.32</v>
          </cell>
          <cell r="I65">
            <v>1.5</v>
          </cell>
          <cell r="J65">
            <v>1.32</v>
          </cell>
          <cell r="K65">
            <v>1.5</v>
          </cell>
          <cell r="S65">
            <v>1.24</v>
          </cell>
          <cell r="T65">
            <v>1.5</v>
          </cell>
          <cell r="U65">
            <v>1.03</v>
          </cell>
          <cell r="V65">
            <v>1.5</v>
          </cell>
          <cell r="W65">
            <v>1.38</v>
          </cell>
          <cell r="AD65" t="str">
            <v>Lund</v>
          </cell>
          <cell r="AE65">
            <v>6.960000000000001</v>
          </cell>
          <cell r="AF65">
            <v>19</v>
          </cell>
          <cell r="AG65">
            <v>0</v>
          </cell>
          <cell r="AH65">
            <v>6.65</v>
          </cell>
          <cell r="AI65">
            <v>21</v>
          </cell>
          <cell r="AJ65">
            <v>0</v>
          </cell>
          <cell r="AK65">
            <v>13.610000000000001</v>
          </cell>
          <cell r="AL65">
            <v>11</v>
          </cell>
          <cell r="AM65">
            <v>200</v>
          </cell>
          <cell r="AN65">
            <v>-2</v>
          </cell>
          <cell r="AO65" t="str">
            <v/>
          </cell>
        </row>
        <row r="66">
          <cell r="A66">
            <v>64</v>
          </cell>
          <cell r="B66" t="str">
            <v>Baracker, Jerry</v>
          </cell>
          <cell r="C66" t="str">
            <v>Whitefish</v>
          </cell>
          <cell r="D66" t="str">
            <v>Corne, James</v>
          </cell>
          <cell r="E66" t="str">
            <v>Poplar</v>
          </cell>
          <cell r="F66" t="str">
            <v>AT</v>
          </cell>
          <cell r="G66">
            <v>1.18</v>
          </cell>
          <cell r="H66">
            <v>1.12</v>
          </cell>
          <cell r="I66">
            <v>1.06</v>
          </cell>
          <cell r="S66">
            <v>1.09</v>
          </cell>
          <cell r="T66">
            <v>1</v>
          </cell>
          <cell r="U66">
            <v>1.32</v>
          </cell>
          <cell r="AD66" t="str">
            <v>Crestlnr</v>
          </cell>
          <cell r="AE66">
            <v>3.36</v>
          </cell>
          <cell r="AF66">
            <v>57</v>
          </cell>
          <cell r="AG66">
            <v>0</v>
          </cell>
          <cell r="AH66">
            <v>3.41</v>
          </cell>
          <cell r="AI66">
            <v>53</v>
          </cell>
          <cell r="AJ66">
            <v>0</v>
          </cell>
          <cell r="AK66">
            <v>6.77</v>
          </cell>
          <cell r="AL66">
            <v>61</v>
          </cell>
          <cell r="AM66">
            <v>0</v>
          </cell>
          <cell r="AN66">
            <v>4</v>
          </cell>
          <cell r="AO66" t="str">
            <v/>
          </cell>
        </row>
        <row r="67">
          <cell r="A67">
            <v>65</v>
          </cell>
          <cell r="B67" t="str">
            <v>Maul, Randy</v>
          </cell>
          <cell r="C67" t="str">
            <v>Billings</v>
          </cell>
          <cell r="D67" t="str">
            <v>Reisinger, Miles</v>
          </cell>
          <cell r="E67" t="str">
            <v>Billings</v>
          </cell>
          <cell r="F67" t="str">
            <v>AT</v>
          </cell>
          <cell r="G67">
            <v>1.44</v>
          </cell>
          <cell r="S67">
            <v>1.32</v>
          </cell>
          <cell r="T67">
            <v>2.64</v>
          </cell>
          <cell r="U67">
            <v>1.38</v>
          </cell>
          <cell r="V67">
            <v>1.5</v>
          </cell>
          <cell r="W67">
            <v>1.24</v>
          </cell>
          <cell r="AD67" t="str">
            <v>Crestlnr</v>
          </cell>
          <cell r="AE67">
            <v>1.44</v>
          </cell>
          <cell r="AF67">
            <v>68</v>
          </cell>
          <cell r="AG67">
            <v>0</v>
          </cell>
          <cell r="AH67">
            <v>8.08</v>
          </cell>
          <cell r="AI67">
            <v>5</v>
          </cell>
          <cell r="AJ67">
            <v>400</v>
          </cell>
          <cell r="AK67">
            <v>9.52</v>
          </cell>
          <cell r="AL67">
            <v>41</v>
          </cell>
          <cell r="AM67">
            <v>0</v>
          </cell>
          <cell r="AN67">
            <v>63</v>
          </cell>
          <cell r="AO67" t="str">
            <v/>
          </cell>
        </row>
        <row r="68">
          <cell r="A68">
            <v>66</v>
          </cell>
          <cell r="B68" t="str">
            <v>Bouchard, Greg</v>
          </cell>
          <cell r="C68" t="str">
            <v>Loma</v>
          </cell>
          <cell r="D68" t="str">
            <v>Eppers, Gary</v>
          </cell>
          <cell r="E68" t="str">
            <v>Fort Benton</v>
          </cell>
          <cell r="F68" t="str">
            <v>AT</v>
          </cell>
          <cell r="G68">
            <v>1.03</v>
          </cell>
          <cell r="H68">
            <v>1.24</v>
          </cell>
          <cell r="I68">
            <v>1.12</v>
          </cell>
          <cell r="J68">
            <v>1.03</v>
          </cell>
          <cell r="K68">
            <v>1.44</v>
          </cell>
          <cell r="S68">
            <v>1.18</v>
          </cell>
          <cell r="T68">
            <v>1.03</v>
          </cell>
          <cell r="U68">
            <v>1.94</v>
          </cell>
          <cell r="V68">
            <v>1.06</v>
          </cell>
          <cell r="W68">
            <v>1.09</v>
          </cell>
          <cell r="AD68" t="str">
            <v>Smkr Crft</v>
          </cell>
          <cell r="AE68">
            <v>5.859999999999999</v>
          </cell>
          <cell r="AF68">
            <v>43</v>
          </cell>
          <cell r="AG68">
            <v>0</v>
          </cell>
          <cell r="AH68">
            <v>6.300000000000001</v>
          </cell>
          <cell r="AI68">
            <v>25</v>
          </cell>
          <cell r="AJ68">
            <v>0</v>
          </cell>
          <cell r="AK68">
            <v>12.16</v>
          </cell>
          <cell r="AL68">
            <v>26</v>
          </cell>
          <cell r="AM68">
            <v>0</v>
          </cell>
          <cell r="AN68">
            <v>18</v>
          </cell>
          <cell r="AO68" t="str">
            <v/>
          </cell>
        </row>
        <row r="69">
          <cell r="A69">
            <v>67</v>
          </cell>
          <cell r="B69" t="str">
            <v>LaPierre, Lance</v>
          </cell>
          <cell r="C69" t="str">
            <v>Great Falls</v>
          </cell>
          <cell r="D69" t="str">
            <v>LaPierre, Lynn</v>
          </cell>
          <cell r="E69" t="str">
            <v>Great Falls</v>
          </cell>
          <cell r="F69" t="str">
            <v>AT</v>
          </cell>
          <cell r="G69">
            <v>1.38</v>
          </cell>
          <cell r="H69">
            <v>1.38</v>
          </cell>
          <cell r="I69">
            <v>1.12</v>
          </cell>
          <cell r="J69">
            <v>1.32</v>
          </cell>
          <cell r="K69">
            <v>1.32</v>
          </cell>
          <cell r="S69">
            <v>1.12</v>
          </cell>
          <cell r="AD69" t="str">
            <v>Quantum</v>
          </cell>
          <cell r="AE69">
            <v>6.5200000000000005</v>
          </cell>
          <cell r="AF69">
            <v>30</v>
          </cell>
          <cell r="AG69">
            <v>0</v>
          </cell>
          <cell r="AH69">
            <v>1.12</v>
          </cell>
          <cell r="AI69">
            <v>79</v>
          </cell>
          <cell r="AJ69">
            <v>0</v>
          </cell>
          <cell r="AK69">
            <v>7.640000000000001</v>
          </cell>
          <cell r="AL69">
            <v>54</v>
          </cell>
          <cell r="AM69">
            <v>0</v>
          </cell>
          <cell r="AN69">
            <v>-49</v>
          </cell>
          <cell r="AO69" t="str">
            <v/>
          </cell>
        </row>
        <row r="70">
          <cell r="A70">
            <v>68</v>
          </cell>
          <cell r="B70" t="str">
            <v>Snyder, Dave</v>
          </cell>
          <cell r="C70" t="str">
            <v>Lewistown</v>
          </cell>
          <cell r="D70" t="str">
            <v>Chord, Chad</v>
          </cell>
          <cell r="E70" t="str">
            <v>Lewistown</v>
          </cell>
          <cell r="F70" t="str">
            <v>AT</v>
          </cell>
          <cell r="G70">
            <v>1.18</v>
          </cell>
          <cell r="S70">
            <v>1.24</v>
          </cell>
          <cell r="T70">
            <v>1.38</v>
          </cell>
          <cell r="U70">
            <v>1.18</v>
          </cell>
          <cell r="V70">
            <v>1.24</v>
          </cell>
          <cell r="W70">
            <v>1.12</v>
          </cell>
          <cell r="AD70" t="str">
            <v>Crestlnr</v>
          </cell>
          <cell r="AE70">
            <v>1.18</v>
          </cell>
          <cell r="AF70">
            <v>72</v>
          </cell>
          <cell r="AG70">
            <v>0</v>
          </cell>
          <cell r="AH70">
            <v>6.16</v>
          </cell>
          <cell r="AI70">
            <v>29</v>
          </cell>
          <cell r="AJ70">
            <v>0</v>
          </cell>
          <cell r="AK70">
            <v>7.34</v>
          </cell>
          <cell r="AL70">
            <v>56</v>
          </cell>
          <cell r="AM70">
            <v>0</v>
          </cell>
          <cell r="AN70">
            <v>43</v>
          </cell>
          <cell r="AO70" t="str">
            <v/>
          </cell>
        </row>
        <row r="71">
          <cell r="A71">
            <v>69</v>
          </cell>
          <cell r="B71" t="str">
            <v>Klitzke, Erv</v>
          </cell>
          <cell r="C71" t="str">
            <v>Great Falls</v>
          </cell>
          <cell r="D71" t="str">
            <v>Hinz, Richard</v>
          </cell>
          <cell r="E71" t="str">
            <v>Great Falls</v>
          </cell>
          <cell r="F71" t="str">
            <v>AT</v>
          </cell>
          <cell r="L71">
            <v>2.52</v>
          </cell>
          <cell r="S71">
            <v>1.5</v>
          </cell>
          <cell r="T71">
            <v>1.18</v>
          </cell>
          <cell r="AD71" t="str">
            <v>Lowh</v>
          </cell>
          <cell r="AE71">
            <v>0</v>
          </cell>
          <cell r="AF71">
            <v>81</v>
          </cell>
          <cell r="AG71">
            <v>0</v>
          </cell>
          <cell r="AH71">
            <v>2.6799999999999997</v>
          </cell>
          <cell r="AI71">
            <v>60</v>
          </cell>
          <cell r="AJ71">
            <v>0</v>
          </cell>
          <cell r="AK71">
            <v>2.6799999999999997</v>
          </cell>
          <cell r="AL71">
            <v>82</v>
          </cell>
          <cell r="AM71">
            <v>0</v>
          </cell>
          <cell r="AN71">
            <v>21</v>
          </cell>
          <cell r="AO71" t="str">
            <v/>
          </cell>
        </row>
        <row r="72">
          <cell r="A72">
            <v>70</v>
          </cell>
          <cell r="B72" t="str">
            <v>Ocenosak, Dave</v>
          </cell>
          <cell r="C72" t="str">
            <v>Great Falls</v>
          </cell>
          <cell r="D72" t="str">
            <v>Nefzger, Randy</v>
          </cell>
          <cell r="E72" t="str">
            <v>Sun River</v>
          </cell>
          <cell r="F72" t="str">
            <v>AT</v>
          </cell>
          <cell r="G72">
            <v>1.06</v>
          </cell>
          <cell r="H72">
            <v>1.06</v>
          </cell>
          <cell r="S72">
            <v>1.32</v>
          </cell>
          <cell r="T72">
            <v>1.18</v>
          </cell>
          <cell r="AD72" t="str">
            <v>Lund</v>
          </cell>
          <cell r="AE72">
            <v>2.12</v>
          </cell>
          <cell r="AF72">
            <v>65</v>
          </cell>
          <cell r="AG72">
            <v>0</v>
          </cell>
          <cell r="AH72">
            <v>2.5</v>
          </cell>
          <cell r="AI72">
            <v>63</v>
          </cell>
          <cell r="AJ72">
            <v>0</v>
          </cell>
          <cell r="AK72">
            <v>4.62</v>
          </cell>
          <cell r="AL72">
            <v>74</v>
          </cell>
          <cell r="AM72">
            <v>0</v>
          </cell>
          <cell r="AN72">
            <v>2</v>
          </cell>
          <cell r="AO72" t="str">
            <v/>
          </cell>
        </row>
        <row r="73">
          <cell r="A73">
            <v>71</v>
          </cell>
          <cell r="B73" t="str">
            <v>Parsons, Kerry</v>
          </cell>
          <cell r="C73" t="str">
            <v>Great Falls</v>
          </cell>
          <cell r="D73" t="str">
            <v>Rohlf, Doug</v>
          </cell>
          <cell r="E73" t="str">
            <v>Great Falls</v>
          </cell>
          <cell r="F73" t="str">
            <v>AT</v>
          </cell>
          <cell r="G73">
            <v>1.32</v>
          </cell>
          <cell r="H73">
            <v>1.09</v>
          </cell>
          <cell r="I73">
            <v>1.78</v>
          </cell>
          <cell r="J73">
            <v>1.44</v>
          </cell>
          <cell r="K73">
            <v>1.38</v>
          </cell>
          <cell r="S73">
            <v>1.24</v>
          </cell>
          <cell r="T73">
            <v>1.24</v>
          </cell>
          <cell r="U73">
            <v>1.58</v>
          </cell>
          <cell r="V73">
            <v>3.94</v>
          </cell>
          <cell r="W73">
            <v>1.32</v>
          </cell>
          <cell r="AD73" t="str">
            <v>Crestlnr</v>
          </cell>
          <cell r="AE73">
            <v>7.010000000000001</v>
          </cell>
          <cell r="AF73">
            <v>17</v>
          </cell>
          <cell r="AG73">
            <v>0</v>
          </cell>
          <cell r="AH73">
            <v>9.32</v>
          </cell>
          <cell r="AI73">
            <v>2</v>
          </cell>
          <cell r="AJ73">
            <v>700</v>
          </cell>
          <cell r="AK73">
            <v>16.330000000000002</v>
          </cell>
          <cell r="AL73">
            <v>4</v>
          </cell>
          <cell r="AM73">
            <v>600</v>
          </cell>
          <cell r="AN73">
            <v>15</v>
          </cell>
          <cell r="AO73" t="str">
            <v/>
          </cell>
        </row>
        <row r="74">
          <cell r="A74">
            <v>72</v>
          </cell>
          <cell r="B74" t="str">
            <v>Harman, Rick</v>
          </cell>
          <cell r="C74" t="str">
            <v>Havre</v>
          </cell>
          <cell r="D74" t="str">
            <v>Molenda, Joe</v>
          </cell>
          <cell r="E74" t="str">
            <v>Havre</v>
          </cell>
          <cell r="F74" t="str">
            <v>AT</v>
          </cell>
          <cell r="G74">
            <v>1.18</v>
          </cell>
          <cell r="H74">
            <v>1.38</v>
          </cell>
          <cell r="I74">
            <v>1.18</v>
          </cell>
          <cell r="J74">
            <v>1.32</v>
          </cell>
          <cell r="K74">
            <v>1.32</v>
          </cell>
          <cell r="L74">
            <v>2.76</v>
          </cell>
          <cell r="S74">
            <v>1.12</v>
          </cell>
          <cell r="T74">
            <v>1.78</v>
          </cell>
          <cell r="U74">
            <v>1.18</v>
          </cell>
          <cell r="V74">
            <v>1.09</v>
          </cell>
          <cell r="W74">
            <v>1.06</v>
          </cell>
          <cell r="AD74" t="str">
            <v>Crestlnr</v>
          </cell>
          <cell r="AE74">
            <v>6.38</v>
          </cell>
          <cell r="AF74">
            <v>32</v>
          </cell>
          <cell r="AG74">
            <v>0</v>
          </cell>
          <cell r="AH74">
            <v>6.23</v>
          </cell>
          <cell r="AI74">
            <v>27</v>
          </cell>
          <cell r="AJ74">
            <v>0</v>
          </cell>
          <cell r="AK74">
            <v>12.61</v>
          </cell>
          <cell r="AL74">
            <v>22</v>
          </cell>
          <cell r="AM74">
            <v>0</v>
          </cell>
          <cell r="AN74">
            <v>5</v>
          </cell>
          <cell r="AO74" t="str">
            <v/>
          </cell>
        </row>
        <row r="75">
          <cell r="A75">
            <v>73</v>
          </cell>
          <cell r="B75" t="str">
            <v>Schweigert, Todd</v>
          </cell>
          <cell r="C75" t="str">
            <v>Havre</v>
          </cell>
          <cell r="D75" t="str">
            <v>Schweigert, Eric</v>
          </cell>
          <cell r="E75" t="str">
            <v>Havre</v>
          </cell>
          <cell r="F75" t="str">
            <v>AT</v>
          </cell>
          <cell r="G75">
            <v>1.06</v>
          </cell>
          <cell r="S75">
            <v>2.12</v>
          </cell>
          <cell r="AD75" t="str">
            <v>Crestlnr</v>
          </cell>
          <cell r="AE75">
            <v>1.06</v>
          </cell>
          <cell r="AF75">
            <v>78</v>
          </cell>
          <cell r="AG75">
            <v>0</v>
          </cell>
          <cell r="AH75">
            <v>2.12</v>
          </cell>
          <cell r="AI75">
            <v>68</v>
          </cell>
          <cell r="AJ75">
            <v>0</v>
          </cell>
          <cell r="AK75">
            <v>3.18</v>
          </cell>
          <cell r="AL75">
            <v>80</v>
          </cell>
          <cell r="AM75">
            <v>0</v>
          </cell>
          <cell r="AN75">
            <v>10</v>
          </cell>
          <cell r="AO75" t="str">
            <v/>
          </cell>
        </row>
        <row r="76">
          <cell r="A76">
            <v>74</v>
          </cell>
          <cell r="B76" t="str">
            <v>Sugg, Levi</v>
          </cell>
          <cell r="C76" t="str">
            <v>Glasgow</v>
          </cell>
          <cell r="D76" t="str">
            <v>Sugg, Edward</v>
          </cell>
          <cell r="E76" t="str">
            <v>Glasgow</v>
          </cell>
          <cell r="F76" t="str">
            <v>AT</v>
          </cell>
          <cell r="G76">
            <v>1.06</v>
          </cell>
          <cell r="H76">
            <v>1.09</v>
          </cell>
          <cell r="S76">
            <v>1.5</v>
          </cell>
          <cell r="T76">
            <v>1.32</v>
          </cell>
          <cell r="U76">
            <v>1.12</v>
          </cell>
          <cell r="V76">
            <v>1.18</v>
          </cell>
          <cell r="W76">
            <v>1.44</v>
          </cell>
          <cell r="AD76" t="str">
            <v>Triton</v>
          </cell>
          <cell r="AE76">
            <v>2.1500000000000004</v>
          </cell>
          <cell r="AF76">
            <v>64</v>
          </cell>
          <cell r="AG76">
            <v>0</v>
          </cell>
          <cell r="AH76">
            <v>6.5600000000000005</v>
          </cell>
          <cell r="AI76">
            <v>23</v>
          </cell>
          <cell r="AJ76">
            <v>0</v>
          </cell>
          <cell r="AK76">
            <v>8.71</v>
          </cell>
          <cell r="AL76">
            <v>47</v>
          </cell>
          <cell r="AM76">
            <v>0</v>
          </cell>
          <cell r="AN76">
            <v>41</v>
          </cell>
          <cell r="AO76" t="str">
            <v/>
          </cell>
        </row>
        <row r="77">
          <cell r="A77">
            <v>75</v>
          </cell>
          <cell r="B77" t="str">
            <v>Chovanak, Dan</v>
          </cell>
          <cell r="C77" t="str">
            <v>Helena</v>
          </cell>
          <cell r="D77" t="str">
            <v>Olson, Brian</v>
          </cell>
          <cell r="E77" t="str">
            <v>Havre</v>
          </cell>
          <cell r="F77" t="str">
            <v>AT</v>
          </cell>
          <cell r="G77">
            <v>1.38</v>
          </cell>
          <cell r="H77">
            <v>2.22</v>
          </cell>
          <cell r="I77">
            <v>1.44</v>
          </cell>
          <cell r="J77">
            <v>1.78</v>
          </cell>
          <cell r="K77">
            <v>2.02</v>
          </cell>
          <cell r="S77">
            <v>1.94</v>
          </cell>
          <cell r="T77">
            <v>1.38</v>
          </cell>
          <cell r="U77">
            <v>1.44</v>
          </cell>
          <cell r="AD77" t="str">
            <v>Ranger?</v>
          </cell>
          <cell r="AE77">
            <v>8.84</v>
          </cell>
          <cell r="AF77">
            <v>3</v>
          </cell>
          <cell r="AG77">
            <v>600</v>
          </cell>
          <cell r="AH77">
            <v>4.76</v>
          </cell>
          <cell r="AI77">
            <v>45</v>
          </cell>
          <cell r="AJ77">
            <v>0</v>
          </cell>
          <cell r="AK77">
            <v>13.6</v>
          </cell>
          <cell r="AL77">
            <v>12</v>
          </cell>
          <cell r="AM77">
            <v>0</v>
          </cell>
          <cell r="AN77">
            <v>-42</v>
          </cell>
          <cell r="AO77" t="str">
            <v/>
          </cell>
        </row>
        <row r="78">
          <cell r="A78">
            <v>76</v>
          </cell>
          <cell r="B78" t="str">
            <v>Gasvoda, Pete</v>
          </cell>
          <cell r="C78" t="str">
            <v>Big Sandy</v>
          </cell>
          <cell r="D78" t="str">
            <v>Hlavnicka, Tara</v>
          </cell>
          <cell r="E78" t="str">
            <v>Big Sandy</v>
          </cell>
          <cell r="F78" t="str">
            <v>MC</v>
          </cell>
          <cell r="S78">
            <v>1.24</v>
          </cell>
          <cell r="AD78" t="str">
            <v>Crestlnr</v>
          </cell>
          <cell r="AE78">
            <v>0</v>
          </cell>
          <cell r="AF78">
            <v>81</v>
          </cell>
          <cell r="AG78">
            <v>0</v>
          </cell>
          <cell r="AH78">
            <v>1.24</v>
          </cell>
          <cell r="AI78">
            <v>76</v>
          </cell>
          <cell r="AJ78">
            <v>0</v>
          </cell>
          <cell r="AK78">
            <v>1.24</v>
          </cell>
          <cell r="AL78">
            <v>86</v>
          </cell>
          <cell r="AM78">
            <v>0</v>
          </cell>
          <cell r="AN78">
            <v>5</v>
          </cell>
          <cell r="AO78" t="str">
            <v/>
          </cell>
        </row>
        <row r="79">
          <cell r="A79">
            <v>77</v>
          </cell>
          <cell r="B79" t="str">
            <v>Rettig, Ed</v>
          </cell>
          <cell r="C79" t="str">
            <v>Alexander ND</v>
          </cell>
          <cell r="D79" t="str">
            <v>Fixen, Doug</v>
          </cell>
          <cell r="E79" t="str">
            <v>Alexander ND</v>
          </cell>
          <cell r="F79" t="str">
            <v>AT</v>
          </cell>
          <cell r="G79">
            <v>1.12</v>
          </cell>
          <cell r="H79">
            <v>1.24</v>
          </cell>
          <cell r="AD79" t="str">
            <v>Sylvan</v>
          </cell>
          <cell r="AE79">
            <v>2.3600000000000003</v>
          </cell>
          <cell r="AF79">
            <v>63</v>
          </cell>
          <cell r="AG79">
            <v>0</v>
          </cell>
          <cell r="AH79">
            <v>0</v>
          </cell>
          <cell r="AI79">
            <v>84</v>
          </cell>
          <cell r="AJ79">
            <v>0</v>
          </cell>
          <cell r="AK79">
            <v>2.3600000000000003</v>
          </cell>
          <cell r="AL79">
            <v>83</v>
          </cell>
          <cell r="AM79">
            <v>0</v>
          </cell>
          <cell r="AN79">
            <v>-21</v>
          </cell>
          <cell r="AO79" t="str">
            <v/>
          </cell>
        </row>
        <row r="80">
          <cell r="A80">
            <v>78</v>
          </cell>
          <cell r="B80" t="str">
            <v>Kolodejchuk, Arlen</v>
          </cell>
          <cell r="C80" t="str">
            <v>Coram</v>
          </cell>
          <cell r="D80" t="str">
            <v>Kolodejchuk, Shirley</v>
          </cell>
          <cell r="E80" t="str">
            <v>Coram</v>
          </cell>
          <cell r="F80" t="str">
            <v>MC</v>
          </cell>
          <cell r="G80">
            <v>2.12</v>
          </cell>
          <cell r="H80">
            <v>1.06</v>
          </cell>
          <cell r="I80">
            <v>1.09</v>
          </cell>
          <cell r="J80">
            <v>1.18</v>
          </cell>
          <cell r="K80">
            <v>1.12</v>
          </cell>
          <cell r="S80">
            <v>1.24</v>
          </cell>
          <cell r="T80">
            <v>1.09</v>
          </cell>
          <cell r="U80">
            <v>1.86</v>
          </cell>
          <cell r="V80">
            <v>1.03</v>
          </cell>
          <cell r="AD80" t="str">
            <v>Lund</v>
          </cell>
          <cell r="AE80">
            <v>6.57</v>
          </cell>
          <cell r="AF80">
            <v>27</v>
          </cell>
          <cell r="AG80">
            <v>0</v>
          </cell>
          <cell r="AH80">
            <v>5.220000000000001</v>
          </cell>
          <cell r="AI80">
            <v>43</v>
          </cell>
          <cell r="AJ80">
            <v>0</v>
          </cell>
          <cell r="AK80">
            <v>11.790000000000001</v>
          </cell>
          <cell r="AL80">
            <v>30</v>
          </cell>
          <cell r="AM80">
            <v>0</v>
          </cell>
          <cell r="AN80">
            <v>-16</v>
          </cell>
          <cell r="AO80" t="str">
            <v/>
          </cell>
        </row>
        <row r="81">
          <cell r="A81">
            <v>79</v>
          </cell>
          <cell r="B81" t="str">
            <v>Clark, Mike</v>
          </cell>
          <cell r="C81" t="str">
            <v>Great Falls</v>
          </cell>
          <cell r="D81" t="str">
            <v>Clark, Devin</v>
          </cell>
          <cell r="E81" t="str">
            <v>Great Falls</v>
          </cell>
          <cell r="F81" t="str">
            <v>AC</v>
          </cell>
          <cell r="AD81" t="str">
            <v>Ranger</v>
          </cell>
          <cell r="AE81">
            <v>0</v>
          </cell>
          <cell r="AF81">
            <v>81</v>
          </cell>
          <cell r="AG81">
            <v>0</v>
          </cell>
          <cell r="AH81">
            <v>0</v>
          </cell>
          <cell r="AI81">
            <v>84</v>
          </cell>
          <cell r="AJ81">
            <v>0</v>
          </cell>
          <cell r="AK81">
            <v>0</v>
          </cell>
          <cell r="AL81">
            <v>91</v>
          </cell>
          <cell r="AM81">
            <v>0</v>
          </cell>
          <cell r="AN81">
            <v>-3</v>
          </cell>
          <cell r="AO81" t="str">
            <v/>
          </cell>
        </row>
        <row r="82">
          <cell r="A82">
            <v>80</v>
          </cell>
          <cell r="B82" t="str">
            <v>King, Steve</v>
          </cell>
          <cell r="C82" t="str">
            <v>Great Falls</v>
          </cell>
          <cell r="D82" t="str">
            <v>McMenamy, Joe</v>
          </cell>
          <cell r="E82" t="str">
            <v>Great Falls</v>
          </cell>
          <cell r="F82" t="str">
            <v>AT</v>
          </cell>
          <cell r="G82">
            <v>2.52</v>
          </cell>
          <cell r="H82">
            <v>1.44</v>
          </cell>
          <cell r="I82">
            <v>1.06</v>
          </cell>
          <cell r="S82">
            <v>5.1</v>
          </cell>
          <cell r="T82">
            <v>1.32</v>
          </cell>
          <cell r="U82">
            <v>1.5</v>
          </cell>
          <cell r="AD82" t="str">
            <v>Lund</v>
          </cell>
          <cell r="AE82">
            <v>5.02</v>
          </cell>
          <cell r="AF82">
            <v>49</v>
          </cell>
          <cell r="AG82">
            <v>0</v>
          </cell>
          <cell r="AH82">
            <v>7.92</v>
          </cell>
          <cell r="AI82">
            <v>7</v>
          </cell>
          <cell r="AJ82">
            <v>250</v>
          </cell>
          <cell r="AK82">
            <v>12.94</v>
          </cell>
          <cell r="AL82">
            <v>19</v>
          </cell>
          <cell r="AM82">
            <v>0</v>
          </cell>
          <cell r="AN82">
            <v>42</v>
          </cell>
          <cell r="AO82" t="str">
            <v/>
          </cell>
        </row>
        <row r="83">
          <cell r="A83">
            <v>81</v>
          </cell>
          <cell r="B83" t="str">
            <v>Jacobe, Doug</v>
          </cell>
          <cell r="C83" t="str">
            <v>Cascade</v>
          </cell>
          <cell r="D83" t="str">
            <v>Vold, Rod</v>
          </cell>
          <cell r="E83" t="str">
            <v>Great Falls</v>
          </cell>
          <cell r="F83" t="str">
            <v>AT</v>
          </cell>
          <cell r="G83">
            <v>1.03</v>
          </cell>
          <cell r="H83">
            <v>1.18</v>
          </cell>
          <cell r="I83">
            <v>1.24</v>
          </cell>
          <cell r="J83">
            <v>1.06</v>
          </cell>
          <cell r="K83">
            <v>1.03</v>
          </cell>
          <cell r="AD83" t="str">
            <v>Lund</v>
          </cell>
          <cell r="AE83">
            <v>5.54</v>
          </cell>
          <cell r="AF83">
            <v>47</v>
          </cell>
          <cell r="AG83">
            <v>0</v>
          </cell>
          <cell r="AH83">
            <v>0</v>
          </cell>
          <cell r="AI83">
            <v>84</v>
          </cell>
          <cell r="AJ83">
            <v>0</v>
          </cell>
          <cell r="AK83">
            <v>5.54</v>
          </cell>
          <cell r="AL83">
            <v>68</v>
          </cell>
          <cell r="AM83">
            <v>0</v>
          </cell>
          <cell r="AN83">
            <v>-37</v>
          </cell>
          <cell r="AO83" t="str">
            <v/>
          </cell>
        </row>
        <row r="84">
          <cell r="A84">
            <v>82</v>
          </cell>
          <cell r="B84" t="str">
            <v>Young, Trent</v>
          </cell>
          <cell r="C84" t="str">
            <v>Columbia Falls</v>
          </cell>
          <cell r="D84" t="str">
            <v>Kemp. BJ</v>
          </cell>
          <cell r="E84" t="str">
            <v>Glasgow</v>
          </cell>
          <cell r="F84" t="str">
            <v>AT</v>
          </cell>
          <cell r="G84">
            <v>1.12</v>
          </cell>
          <cell r="H84">
            <v>1.09</v>
          </cell>
          <cell r="I84">
            <v>1.24</v>
          </cell>
          <cell r="S84">
            <v>1.86</v>
          </cell>
          <cell r="AD84" t="str">
            <v>Yarcraft</v>
          </cell>
          <cell r="AE84">
            <v>3.45</v>
          </cell>
          <cell r="AF84">
            <v>56</v>
          </cell>
          <cell r="AG84">
            <v>0</v>
          </cell>
          <cell r="AH84">
            <v>1.86</v>
          </cell>
          <cell r="AI84">
            <v>70</v>
          </cell>
          <cell r="AJ84">
            <v>0</v>
          </cell>
          <cell r="AK84">
            <v>5.3100000000000005</v>
          </cell>
          <cell r="AL84">
            <v>69</v>
          </cell>
          <cell r="AM84">
            <v>0</v>
          </cell>
          <cell r="AN84">
            <v>-14</v>
          </cell>
          <cell r="AO84" t="str">
            <v/>
          </cell>
        </row>
        <row r="85">
          <cell r="A85">
            <v>83</v>
          </cell>
          <cell r="B85" t="str">
            <v>Nelson, Cliff</v>
          </cell>
          <cell r="C85" t="str">
            <v>Joplin</v>
          </cell>
          <cell r="D85" t="str">
            <v>Mundel, Chris</v>
          </cell>
          <cell r="E85" t="str">
            <v>Coram</v>
          </cell>
          <cell r="F85" t="str">
            <v>AT</v>
          </cell>
          <cell r="AE85">
            <v>0</v>
          </cell>
          <cell r="AF85">
            <v>81</v>
          </cell>
          <cell r="AG85">
            <v>0</v>
          </cell>
          <cell r="AH85">
            <v>0</v>
          </cell>
          <cell r="AI85">
            <v>84</v>
          </cell>
          <cell r="AJ85">
            <v>0</v>
          </cell>
          <cell r="AK85">
            <v>0</v>
          </cell>
          <cell r="AL85">
            <v>91</v>
          </cell>
          <cell r="AM85">
            <v>0</v>
          </cell>
          <cell r="AN85">
            <v>-3</v>
          </cell>
          <cell r="AO85" t="str">
            <v/>
          </cell>
        </row>
        <row r="86">
          <cell r="A86">
            <v>84</v>
          </cell>
          <cell r="B86" t="str">
            <v>Chvilicek, Dylan</v>
          </cell>
          <cell r="C86" t="str">
            <v>Havre</v>
          </cell>
          <cell r="D86" t="str">
            <v>Chvilicek, Steve</v>
          </cell>
          <cell r="E86" t="str">
            <v>Havre</v>
          </cell>
          <cell r="F86" t="str">
            <v>AC</v>
          </cell>
          <cell r="S86">
            <v>1.06</v>
          </cell>
          <cell r="AD86" t="str">
            <v>Crestlnr</v>
          </cell>
          <cell r="AE86">
            <v>0</v>
          </cell>
          <cell r="AF86">
            <v>81</v>
          </cell>
          <cell r="AG86">
            <v>0</v>
          </cell>
          <cell r="AH86">
            <v>1.06</v>
          </cell>
          <cell r="AI86">
            <v>82</v>
          </cell>
          <cell r="AJ86">
            <v>0</v>
          </cell>
          <cell r="AK86">
            <v>1.06</v>
          </cell>
          <cell r="AL86">
            <v>87</v>
          </cell>
          <cell r="AM86">
            <v>0</v>
          </cell>
          <cell r="AN86">
            <v>-1</v>
          </cell>
          <cell r="AO86" t="str">
            <v/>
          </cell>
        </row>
        <row r="87">
          <cell r="A87">
            <v>85</v>
          </cell>
          <cell r="B87" t="str">
            <v>Ross, Wendi</v>
          </cell>
          <cell r="C87" t="str">
            <v>Miles City</v>
          </cell>
          <cell r="D87" t="str">
            <v>Smith, Rob</v>
          </cell>
          <cell r="E87" t="str">
            <v>New Town ND</v>
          </cell>
          <cell r="F87" t="str">
            <v>MC</v>
          </cell>
          <cell r="G87">
            <v>1.44</v>
          </cell>
          <cell r="H87">
            <v>1.03</v>
          </cell>
          <cell r="I87">
            <v>1.09</v>
          </cell>
          <cell r="AD87" t="str">
            <v>Lund</v>
          </cell>
          <cell r="AE87">
            <v>3.5599999999999996</v>
          </cell>
          <cell r="AF87">
            <v>55</v>
          </cell>
          <cell r="AG87">
            <v>0</v>
          </cell>
          <cell r="AH87">
            <v>0</v>
          </cell>
          <cell r="AI87">
            <v>84</v>
          </cell>
          <cell r="AJ87">
            <v>0</v>
          </cell>
          <cell r="AK87">
            <v>3.5599999999999996</v>
          </cell>
          <cell r="AL87">
            <v>78</v>
          </cell>
          <cell r="AM87">
            <v>0</v>
          </cell>
          <cell r="AN87">
            <v>-29</v>
          </cell>
          <cell r="AO87" t="str">
            <v/>
          </cell>
        </row>
        <row r="88">
          <cell r="A88">
            <v>86</v>
          </cell>
          <cell r="B88" t="str">
            <v>Combs, Bill</v>
          </cell>
          <cell r="C88" t="str">
            <v>Grass Range</v>
          </cell>
          <cell r="D88" t="str">
            <v>Combs, Adam</v>
          </cell>
          <cell r="E88" t="str">
            <v>Poplar</v>
          </cell>
          <cell r="F88" t="str">
            <v>AT</v>
          </cell>
          <cell r="G88">
            <v>1.64</v>
          </cell>
          <cell r="H88">
            <v>1.32</v>
          </cell>
          <cell r="I88">
            <v>1.44</v>
          </cell>
          <cell r="J88">
            <v>1.72</v>
          </cell>
          <cell r="K88">
            <v>1.5</v>
          </cell>
          <cell r="L88">
            <v>2.42</v>
          </cell>
          <cell r="S88">
            <v>1.72</v>
          </cell>
          <cell r="T88">
            <v>1.32</v>
          </cell>
          <cell r="AD88" t="str">
            <v>Skeeter</v>
          </cell>
          <cell r="AE88">
            <v>7.62</v>
          </cell>
          <cell r="AF88">
            <v>7</v>
          </cell>
          <cell r="AG88">
            <v>250</v>
          </cell>
          <cell r="AH88">
            <v>3.04</v>
          </cell>
          <cell r="AI88">
            <v>57</v>
          </cell>
          <cell r="AJ88">
            <v>0</v>
          </cell>
          <cell r="AK88">
            <v>10.66</v>
          </cell>
          <cell r="AL88">
            <v>35</v>
          </cell>
          <cell r="AM88">
            <v>0</v>
          </cell>
          <cell r="AN88">
            <v>-50</v>
          </cell>
          <cell r="AO88" t="str">
            <v/>
          </cell>
        </row>
        <row r="89">
          <cell r="A89">
            <v>87</v>
          </cell>
          <cell r="B89" t="str">
            <v>Childers, Billy</v>
          </cell>
          <cell r="C89" t="str">
            <v>Great Falls</v>
          </cell>
          <cell r="D89" t="str">
            <v>Childers, Holly</v>
          </cell>
          <cell r="E89" t="str">
            <v>Great Falls</v>
          </cell>
          <cell r="F89" t="str">
            <v>MC</v>
          </cell>
          <cell r="S89">
            <v>1.94</v>
          </cell>
          <cell r="T89">
            <v>1.32</v>
          </cell>
          <cell r="AD89" t="str">
            <v>Bayliner</v>
          </cell>
          <cell r="AE89">
            <v>0</v>
          </cell>
          <cell r="AF89">
            <v>81</v>
          </cell>
          <cell r="AG89">
            <v>0</v>
          </cell>
          <cell r="AH89">
            <v>3.26</v>
          </cell>
          <cell r="AI89">
            <v>55</v>
          </cell>
          <cell r="AJ89">
            <v>0</v>
          </cell>
          <cell r="AK89">
            <v>3.26</v>
          </cell>
          <cell r="AL89">
            <v>79</v>
          </cell>
          <cell r="AM89">
            <v>0</v>
          </cell>
          <cell r="AN89">
            <v>26</v>
          </cell>
          <cell r="AO89" t="str">
            <v/>
          </cell>
        </row>
        <row r="90">
          <cell r="A90">
            <v>88</v>
          </cell>
          <cell r="B90" t="str">
            <v>Otto, Jerry</v>
          </cell>
          <cell r="C90" t="str">
            <v>Havre</v>
          </cell>
          <cell r="D90" t="str">
            <v>Otto, Debbie</v>
          </cell>
          <cell r="E90" t="str">
            <v>Havre</v>
          </cell>
          <cell r="F90" t="str">
            <v>MC</v>
          </cell>
          <cell r="AD90" t="str">
            <v>Roughnck</v>
          </cell>
          <cell r="AE90">
            <v>0</v>
          </cell>
          <cell r="AF90">
            <v>81</v>
          </cell>
          <cell r="AG90">
            <v>0</v>
          </cell>
          <cell r="AH90">
            <v>0</v>
          </cell>
          <cell r="AI90">
            <v>84</v>
          </cell>
          <cell r="AJ90">
            <v>0</v>
          </cell>
          <cell r="AK90">
            <v>0</v>
          </cell>
          <cell r="AL90">
            <v>91</v>
          </cell>
          <cell r="AM90">
            <v>0</v>
          </cell>
          <cell r="AN90">
            <v>-3</v>
          </cell>
          <cell r="AO90" t="str">
            <v/>
          </cell>
        </row>
        <row r="91">
          <cell r="A91">
            <v>89</v>
          </cell>
          <cell r="B91" t="str">
            <v>Otto, Allan</v>
          </cell>
          <cell r="C91" t="str">
            <v>Havre</v>
          </cell>
          <cell r="D91" t="str">
            <v>Otto, Cindy</v>
          </cell>
          <cell r="E91" t="str">
            <v>Havre</v>
          </cell>
          <cell r="F91" t="str">
            <v>MC</v>
          </cell>
          <cell r="AE91">
            <v>0</v>
          </cell>
          <cell r="AF91">
            <v>81</v>
          </cell>
          <cell r="AG91">
            <v>0</v>
          </cell>
          <cell r="AH91">
            <v>0</v>
          </cell>
          <cell r="AI91">
            <v>84</v>
          </cell>
          <cell r="AJ91">
            <v>0</v>
          </cell>
          <cell r="AK91">
            <v>0</v>
          </cell>
          <cell r="AL91">
            <v>91</v>
          </cell>
          <cell r="AM91">
            <v>0</v>
          </cell>
          <cell r="AN91">
            <v>-3</v>
          </cell>
          <cell r="AO91" t="str">
            <v/>
          </cell>
        </row>
        <row r="92">
          <cell r="A92">
            <v>90</v>
          </cell>
          <cell r="B92" t="str">
            <v>Otto, Jason</v>
          </cell>
          <cell r="C92" t="str">
            <v>Rudyard</v>
          </cell>
          <cell r="D92" t="str">
            <v>Sande, Brent</v>
          </cell>
          <cell r="E92" t="str">
            <v>Havre</v>
          </cell>
          <cell r="F92" t="str">
            <v>AT</v>
          </cell>
          <cell r="G92">
            <v>1.44</v>
          </cell>
          <cell r="S92">
            <v>1.03</v>
          </cell>
          <cell r="T92">
            <v>1.78</v>
          </cell>
          <cell r="U92">
            <v>1.06</v>
          </cell>
          <cell r="V92">
            <v>1.03</v>
          </cell>
          <cell r="W92">
            <v>1.32</v>
          </cell>
          <cell r="AD92" t="str">
            <v>Lund</v>
          </cell>
          <cell r="AE92">
            <v>1.44</v>
          </cell>
          <cell r="AF92">
            <v>68</v>
          </cell>
          <cell r="AG92">
            <v>0</v>
          </cell>
          <cell r="AH92">
            <v>6.220000000000001</v>
          </cell>
          <cell r="AI92">
            <v>28</v>
          </cell>
          <cell r="AJ92">
            <v>0</v>
          </cell>
          <cell r="AK92">
            <v>7.66</v>
          </cell>
          <cell r="AL92">
            <v>53</v>
          </cell>
          <cell r="AM92">
            <v>0</v>
          </cell>
          <cell r="AN92">
            <v>40</v>
          </cell>
          <cell r="AO92" t="str">
            <v/>
          </cell>
        </row>
        <row r="93">
          <cell r="A93">
            <v>91</v>
          </cell>
          <cell r="B93" t="str">
            <v>Gilge, Kody</v>
          </cell>
          <cell r="C93" t="str">
            <v>Havre</v>
          </cell>
          <cell r="D93" t="str">
            <v>Barkus, Murray</v>
          </cell>
          <cell r="E93" t="str">
            <v>Havre</v>
          </cell>
          <cell r="F93" t="str">
            <v>AT</v>
          </cell>
          <cell r="S93">
            <v>1.38</v>
          </cell>
          <cell r="T93">
            <v>1.03</v>
          </cell>
          <cell r="U93">
            <v>1.03</v>
          </cell>
          <cell r="V93">
            <v>1.03</v>
          </cell>
          <cell r="AD93" t="str">
            <v>Lund</v>
          </cell>
          <cell r="AE93">
            <v>0</v>
          </cell>
          <cell r="AF93">
            <v>81</v>
          </cell>
          <cell r="AG93">
            <v>0</v>
          </cell>
          <cell r="AH93">
            <v>4.470000000000001</v>
          </cell>
          <cell r="AI93">
            <v>47</v>
          </cell>
          <cell r="AJ93">
            <v>0</v>
          </cell>
          <cell r="AK93">
            <v>4.470000000000001</v>
          </cell>
          <cell r="AL93">
            <v>75</v>
          </cell>
          <cell r="AM93">
            <v>0</v>
          </cell>
          <cell r="AN93">
            <v>34</v>
          </cell>
          <cell r="AO93" t="str">
            <v/>
          </cell>
        </row>
        <row r="94">
          <cell r="A94">
            <v>92</v>
          </cell>
          <cell r="B94" t="str">
            <v>Robert Bright</v>
          </cell>
          <cell r="C94" t="str">
            <v>Laurel</v>
          </cell>
          <cell r="D94" t="str">
            <v>Stovall, Will</v>
          </cell>
          <cell r="E94" t="str">
            <v>Roberts</v>
          </cell>
          <cell r="F94" t="str">
            <v>AT</v>
          </cell>
          <cell r="AE94">
            <v>0</v>
          </cell>
          <cell r="AF94">
            <v>81</v>
          </cell>
          <cell r="AG94">
            <v>0</v>
          </cell>
          <cell r="AH94">
            <v>0</v>
          </cell>
          <cell r="AI94">
            <v>84</v>
          </cell>
          <cell r="AJ94">
            <v>0</v>
          </cell>
          <cell r="AK94">
            <v>0</v>
          </cell>
          <cell r="AL94">
            <v>91</v>
          </cell>
          <cell r="AM94">
            <v>0</v>
          </cell>
          <cell r="AN94">
            <v>-3</v>
          </cell>
          <cell r="AO94" t="str">
            <v/>
          </cell>
        </row>
        <row r="95">
          <cell r="A95">
            <v>93</v>
          </cell>
          <cell r="B95" t="str">
            <v>McLenning, Nathan</v>
          </cell>
          <cell r="C95" t="str">
            <v>Billings</v>
          </cell>
          <cell r="D95" t="str">
            <v>Mitchell, Chad</v>
          </cell>
          <cell r="E95" t="str">
            <v>Billings</v>
          </cell>
          <cell r="F95" t="str">
            <v>AT</v>
          </cell>
          <cell r="G95">
            <v>1.24</v>
          </cell>
          <cell r="H95">
            <v>1.18</v>
          </cell>
          <cell r="I95">
            <v>1.18</v>
          </cell>
          <cell r="J95">
            <v>1.58</v>
          </cell>
          <cell r="K95">
            <v>1.5</v>
          </cell>
          <cell r="S95">
            <v>1.38</v>
          </cell>
          <cell r="T95">
            <v>1.64</v>
          </cell>
          <cell r="U95">
            <v>1.24</v>
          </cell>
          <cell r="V95">
            <v>1.06</v>
          </cell>
          <cell r="AE95">
            <v>6.68</v>
          </cell>
          <cell r="AF95">
            <v>24</v>
          </cell>
          <cell r="AG95">
            <v>0</v>
          </cell>
          <cell r="AH95">
            <v>5.32</v>
          </cell>
          <cell r="AI95">
            <v>41</v>
          </cell>
          <cell r="AJ95">
            <v>0</v>
          </cell>
          <cell r="AK95">
            <v>12</v>
          </cell>
          <cell r="AL95">
            <v>28</v>
          </cell>
          <cell r="AM95">
            <v>0</v>
          </cell>
          <cell r="AN95">
            <v>-17</v>
          </cell>
          <cell r="AO95" t="str">
            <v/>
          </cell>
        </row>
        <row r="96">
          <cell r="A96">
            <v>94</v>
          </cell>
          <cell r="B96" t="str">
            <v>Andy Schultz</v>
          </cell>
          <cell r="C96" t="str">
            <v>Belgrade</v>
          </cell>
          <cell r="D96" t="str">
            <v>John Jense</v>
          </cell>
          <cell r="E96" t="str">
            <v>Anaconda</v>
          </cell>
          <cell r="F96" t="str">
            <v>AT</v>
          </cell>
          <cell r="G96">
            <v>1.18</v>
          </cell>
          <cell r="H96">
            <v>1.12</v>
          </cell>
          <cell r="I96">
            <v>1.5</v>
          </cell>
          <cell r="J96">
            <v>1.24</v>
          </cell>
          <cell r="K96">
            <v>1.12</v>
          </cell>
          <cell r="S96">
            <v>1.38</v>
          </cell>
          <cell r="T96">
            <v>1.44</v>
          </cell>
          <cell r="AE96">
            <v>6.16</v>
          </cell>
          <cell r="AF96">
            <v>38</v>
          </cell>
          <cell r="AG96">
            <v>0</v>
          </cell>
          <cell r="AH96">
            <v>2.82</v>
          </cell>
          <cell r="AI96">
            <v>58</v>
          </cell>
          <cell r="AJ96">
            <v>0</v>
          </cell>
          <cell r="AK96">
            <v>8.98</v>
          </cell>
          <cell r="AL96">
            <v>45</v>
          </cell>
          <cell r="AM96">
            <v>0</v>
          </cell>
          <cell r="AN96">
            <v>-20</v>
          </cell>
          <cell r="AO96" t="str">
            <v/>
          </cell>
        </row>
        <row r="97">
          <cell r="A97">
            <v>95</v>
          </cell>
          <cell r="B97" t="str">
            <v>Zetterberg, Steve</v>
          </cell>
          <cell r="C97" t="str">
            <v>Ronan</v>
          </cell>
          <cell r="D97" t="str">
            <v>Pavliccek, Zach</v>
          </cell>
          <cell r="E97" t="str">
            <v>Great Falls</v>
          </cell>
          <cell r="F97" t="str">
            <v>AT</v>
          </cell>
          <cell r="G97">
            <v>1.12</v>
          </cell>
          <cell r="H97">
            <v>1.09</v>
          </cell>
          <cell r="I97">
            <v>1.09</v>
          </cell>
          <cell r="S97">
            <v>1.64</v>
          </cell>
          <cell r="T97">
            <v>1.44</v>
          </cell>
          <cell r="U97">
            <v>1.5</v>
          </cell>
          <cell r="V97">
            <v>1.5</v>
          </cell>
          <cell r="W97">
            <v>1.64</v>
          </cell>
          <cell r="AE97">
            <v>3.3</v>
          </cell>
          <cell r="AF97">
            <v>58</v>
          </cell>
          <cell r="AG97">
            <v>0</v>
          </cell>
          <cell r="AH97">
            <v>7.72</v>
          </cell>
          <cell r="AI97">
            <v>8</v>
          </cell>
          <cell r="AJ97">
            <v>200</v>
          </cell>
          <cell r="AK97">
            <v>11.02</v>
          </cell>
          <cell r="AL97">
            <v>33</v>
          </cell>
          <cell r="AM97">
            <v>0</v>
          </cell>
          <cell r="AN97">
            <v>50</v>
          </cell>
          <cell r="AO97" t="str">
            <v/>
          </cell>
        </row>
        <row r="98">
          <cell r="A98">
            <v>96</v>
          </cell>
          <cell r="B98" t="str">
            <v>Guffy, Gordon</v>
          </cell>
          <cell r="C98" t="str">
            <v>Great Falls</v>
          </cell>
          <cell r="D98" t="str">
            <v>Patterson, Pat</v>
          </cell>
          <cell r="E98" t="str">
            <v>Bozeman</v>
          </cell>
          <cell r="F98" t="str">
            <v>AT</v>
          </cell>
          <cell r="S98">
            <v>1.09</v>
          </cell>
          <cell r="T98">
            <v>1.03</v>
          </cell>
          <cell r="AE98">
            <v>0</v>
          </cell>
          <cell r="AF98">
            <v>81</v>
          </cell>
          <cell r="AG98">
            <v>0</v>
          </cell>
          <cell r="AH98">
            <v>2.12</v>
          </cell>
          <cell r="AI98">
            <v>68</v>
          </cell>
          <cell r="AJ98">
            <v>0</v>
          </cell>
          <cell r="AK98">
            <v>2.12</v>
          </cell>
          <cell r="AL98">
            <v>85</v>
          </cell>
          <cell r="AM98">
            <v>0</v>
          </cell>
          <cell r="AN98">
            <v>13</v>
          </cell>
          <cell r="AO98" t="str">
            <v/>
          </cell>
        </row>
        <row r="99">
          <cell r="A99">
            <v>97</v>
          </cell>
          <cell r="B99" t="str">
            <v>Collingsworth, Dave</v>
          </cell>
          <cell r="C99" t="str">
            <v>Anaconda</v>
          </cell>
          <cell r="D99" t="str">
            <v>Collingsworth, Scott</v>
          </cell>
          <cell r="E99" t="str">
            <v>Anaconda</v>
          </cell>
          <cell r="F99" t="str">
            <v>AT</v>
          </cell>
          <cell r="G99">
            <v>1.64</v>
          </cell>
          <cell r="H99">
            <v>1.38</v>
          </cell>
          <cell r="I99">
            <v>1.06</v>
          </cell>
          <cell r="J99">
            <v>1.06</v>
          </cell>
          <cell r="S99">
            <v>1.32</v>
          </cell>
          <cell r="T99">
            <v>1.32</v>
          </cell>
          <cell r="U99">
            <v>1.32</v>
          </cell>
          <cell r="V99">
            <v>1.78</v>
          </cell>
          <cell r="W99">
            <v>1.32</v>
          </cell>
          <cell r="AE99">
            <v>5.140000000000001</v>
          </cell>
          <cell r="AF99">
            <v>48</v>
          </cell>
          <cell r="AG99">
            <v>0</v>
          </cell>
          <cell r="AH99">
            <v>7.0600000000000005</v>
          </cell>
          <cell r="AI99">
            <v>16</v>
          </cell>
          <cell r="AJ99">
            <v>0</v>
          </cell>
          <cell r="AK99">
            <v>12.200000000000001</v>
          </cell>
          <cell r="AL99">
            <v>25</v>
          </cell>
          <cell r="AM99">
            <v>0</v>
          </cell>
          <cell r="AN99">
            <v>32</v>
          </cell>
          <cell r="AO99" t="str">
            <v/>
          </cell>
        </row>
        <row r="100">
          <cell r="A100">
            <v>98</v>
          </cell>
          <cell r="B100" t="str">
            <v>Canceled*******</v>
          </cell>
          <cell r="C100" t="str">
            <v> </v>
          </cell>
          <cell r="D100" t="str">
            <v>Canceled*****</v>
          </cell>
          <cell r="E100" t="str">
            <v> </v>
          </cell>
          <cell r="F100" t="str">
            <v> </v>
          </cell>
          <cell r="AE100">
            <v>0</v>
          </cell>
          <cell r="AF100">
            <v>81</v>
          </cell>
          <cell r="AG100">
            <v>0</v>
          </cell>
          <cell r="AH100">
            <v>0</v>
          </cell>
          <cell r="AI100">
            <v>84</v>
          </cell>
          <cell r="AJ100">
            <v>0</v>
          </cell>
          <cell r="AK100">
            <v>0</v>
          </cell>
          <cell r="AL100">
            <v>91</v>
          </cell>
          <cell r="AM100">
            <v>0</v>
          </cell>
          <cell r="AN100">
            <v>-3</v>
          </cell>
          <cell r="AO100" t="str">
            <v/>
          </cell>
        </row>
        <row r="101">
          <cell r="A101">
            <v>99</v>
          </cell>
          <cell r="B101" t="str">
            <v>Mayer, Jim</v>
          </cell>
          <cell r="C101" t="str">
            <v>Malta</v>
          </cell>
          <cell r="D101" t="str">
            <v>Bednarczyk, Jason</v>
          </cell>
          <cell r="E101" t="str">
            <v>Malta</v>
          </cell>
          <cell r="F101" t="str">
            <v>AT</v>
          </cell>
          <cell r="AE101">
            <v>0</v>
          </cell>
          <cell r="AF101">
            <v>81</v>
          </cell>
          <cell r="AG101">
            <v>0</v>
          </cell>
          <cell r="AH101">
            <v>0</v>
          </cell>
          <cell r="AI101">
            <v>84</v>
          </cell>
          <cell r="AJ101">
            <v>0</v>
          </cell>
          <cell r="AK101">
            <v>0</v>
          </cell>
          <cell r="AL101">
            <v>91</v>
          </cell>
          <cell r="AM101">
            <v>0</v>
          </cell>
          <cell r="AN101">
            <v>-3</v>
          </cell>
          <cell r="AO101" t="str">
            <v/>
          </cell>
        </row>
        <row r="102">
          <cell r="A102">
            <v>100</v>
          </cell>
          <cell r="B102" t="str">
            <v>Johnson, George "Geo"</v>
          </cell>
          <cell r="C102" t="str">
            <v>Kalispell</v>
          </cell>
          <cell r="D102" t="str">
            <v>Johnson, Michael "Tiny"</v>
          </cell>
          <cell r="E102" t="str">
            <v>Havre</v>
          </cell>
          <cell r="F102" t="str">
            <v>AT</v>
          </cell>
          <cell r="G102">
            <v>1.06</v>
          </cell>
          <cell r="AE102">
            <v>1.06</v>
          </cell>
          <cell r="AF102">
            <v>78</v>
          </cell>
          <cell r="AG102">
            <v>0</v>
          </cell>
          <cell r="AH102">
            <v>0</v>
          </cell>
          <cell r="AI102">
            <v>84</v>
          </cell>
          <cell r="AJ102">
            <v>0</v>
          </cell>
          <cell r="AK102">
            <v>1.06</v>
          </cell>
          <cell r="AL102">
            <v>87</v>
          </cell>
          <cell r="AM102">
            <v>0</v>
          </cell>
          <cell r="AN102">
            <v>-6</v>
          </cell>
          <cell r="AO102" t="str">
            <v/>
          </cell>
        </row>
        <row r="103">
          <cell r="A103">
            <v>101</v>
          </cell>
          <cell r="B103" t="str">
            <v>Fields, Jeff</v>
          </cell>
          <cell r="C103" t="str">
            <v>Columbia Falls</v>
          </cell>
          <cell r="D103" t="str">
            <v>Goudreau, Jeff</v>
          </cell>
          <cell r="E103" t="str">
            <v>Columbia Falls</v>
          </cell>
          <cell r="F103" t="str">
            <v>AT</v>
          </cell>
          <cell r="G103">
            <v>1.32</v>
          </cell>
          <cell r="H103">
            <v>1.12</v>
          </cell>
          <cell r="I103">
            <v>1.32</v>
          </cell>
          <cell r="S103">
            <v>1.18</v>
          </cell>
          <cell r="T103">
            <v>1.58</v>
          </cell>
          <cell r="U103">
            <v>1.32</v>
          </cell>
          <cell r="V103">
            <v>1.24</v>
          </cell>
          <cell r="AE103">
            <v>3.7600000000000007</v>
          </cell>
          <cell r="AF103">
            <v>53</v>
          </cell>
          <cell r="AG103">
            <v>0</v>
          </cell>
          <cell r="AH103">
            <v>5.32</v>
          </cell>
          <cell r="AI103">
            <v>41</v>
          </cell>
          <cell r="AJ103">
            <v>0</v>
          </cell>
          <cell r="AK103">
            <v>9.080000000000002</v>
          </cell>
          <cell r="AL103">
            <v>44</v>
          </cell>
          <cell r="AM103">
            <v>0</v>
          </cell>
          <cell r="AN103">
            <v>12</v>
          </cell>
          <cell r="AO103" t="str">
            <v/>
          </cell>
        </row>
        <row r="104">
          <cell r="A104">
            <v>102</v>
          </cell>
          <cell r="B104" t="str">
            <v>Rhyneer, Dean</v>
          </cell>
          <cell r="C104" t="str">
            <v>Townsend</v>
          </cell>
          <cell r="D104" t="str">
            <v>Hovden, Dennis</v>
          </cell>
          <cell r="E104" t="str">
            <v>Townsend</v>
          </cell>
          <cell r="F104" t="str">
            <v>AT</v>
          </cell>
          <cell r="S104" t="str">
            <v> </v>
          </cell>
          <cell r="AE104">
            <v>0</v>
          </cell>
          <cell r="AF104">
            <v>81</v>
          </cell>
          <cell r="AG104">
            <v>0</v>
          </cell>
          <cell r="AH104">
            <v>0</v>
          </cell>
          <cell r="AI104">
            <v>84</v>
          </cell>
          <cell r="AJ104">
            <v>0</v>
          </cell>
          <cell r="AK104">
            <v>0</v>
          </cell>
          <cell r="AL104">
            <v>91</v>
          </cell>
          <cell r="AM104">
            <v>0</v>
          </cell>
          <cell r="AN104">
            <v>-3</v>
          </cell>
          <cell r="AO104" t="str">
            <v/>
          </cell>
        </row>
        <row r="105">
          <cell r="A105">
            <v>103</v>
          </cell>
          <cell r="C105" t="str">
            <v> </v>
          </cell>
          <cell r="E105" t="str">
            <v> </v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</row>
        <row r="106">
          <cell r="A106">
            <v>104</v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</row>
        <row r="107">
          <cell r="A107">
            <v>105</v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</row>
        <row r="108">
          <cell r="A108">
            <v>106</v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</row>
        <row r="109">
          <cell r="A109">
            <v>107</v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</row>
        <row r="110">
          <cell r="A110">
            <v>108</v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</row>
        <row r="111">
          <cell r="A111">
            <v>109</v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</row>
        <row r="112">
          <cell r="A112">
            <v>110</v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</row>
        <row r="113">
          <cell r="A113">
            <v>111</v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</row>
        <row r="114">
          <cell r="A114">
            <v>112</v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</row>
        <row r="115">
          <cell r="A115">
            <v>113</v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</row>
        <row r="116">
          <cell r="A116">
            <v>114</v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</row>
        <row r="117">
          <cell r="A117">
            <v>115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</row>
        <row r="118">
          <cell r="A118">
            <v>116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</row>
        <row r="119">
          <cell r="A119">
            <v>117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</row>
        <row r="120">
          <cell r="A120">
            <v>118</v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</row>
        <row r="121">
          <cell r="A121">
            <v>119</v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</row>
        <row r="122">
          <cell r="A122">
            <v>120</v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</row>
        <row r="123">
          <cell r="A123">
            <v>121</v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</row>
        <row r="124">
          <cell r="A124">
            <v>122</v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</row>
        <row r="125">
          <cell r="A125">
            <v>123</v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</row>
        <row r="126">
          <cell r="A126">
            <v>124</v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</row>
        <row r="127">
          <cell r="A127">
            <v>125</v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</row>
        <row r="128">
          <cell r="A128">
            <v>126</v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</row>
        <row r="129">
          <cell r="A129">
            <v>127</v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</row>
        <row r="130">
          <cell r="A130">
            <v>128</v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</row>
        <row r="131">
          <cell r="A131">
            <v>129</v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</row>
        <row r="132">
          <cell r="A132">
            <v>130</v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</row>
        <row r="133">
          <cell r="A133">
            <v>131</v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</row>
        <row r="134">
          <cell r="A134">
            <v>132</v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</row>
        <row r="135">
          <cell r="A135">
            <v>133</v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</row>
        <row r="136">
          <cell r="A136">
            <v>134</v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</row>
        <row r="137">
          <cell r="A137">
            <v>135</v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</row>
        <row r="138">
          <cell r="A138">
            <v>136</v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</row>
        <row r="139">
          <cell r="A139">
            <v>137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</row>
        <row r="140">
          <cell r="A140">
            <v>138</v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</row>
        <row r="141">
          <cell r="A141">
            <v>139</v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</row>
        <row r="142">
          <cell r="A142">
            <v>140</v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</row>
        <row r="143">
          <cell r="A143">
            <v>141</v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</row>
        <row r="144">
          <cell r="A144">
            <v>142</v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</row>
        <row r="145">
          <cell r="A145">
            <v>143</v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</row>
        <row r="146">
          <cell r="A146">
            <v>144</v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</row>
        <row r="147">
          <cell r="A147">
            <v>145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</row>
        <row r="148">
          <cell r="A148">
            <v>146</v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</row>
        <row r="149">
          <cell r="A149">
            <v>147</v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</row>
        <row r="150">
          <cell r="A150">
            <v>148</v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</row>
        <row r="151">
          <cell r="A151">
            <v>149</v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</row>
        <row r="152">
          <cell r="A152">
            <v>150</v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</row>
        <row r="153">
          <cell r="A153">
            <v>151</v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</row>
        <row r="154">
          <cell r="A154">
            <v>152</v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</row>
        <row r="155">
          <cell r="A155">
            <v>153</v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</row>
        <row r="156">
          <cell r="A156">
            <v>154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</row>
        <row r="157">
          <cell r="A157">
            <v>155</v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</row>
        <row r="158">
          <cell r="A158">
            <v>156</v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</row>
        <row r="159">
          <cell r="A159">
            <v>157</v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</row>
        <row r="160">
          <cell r="A160">
            <v>158</v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</row>
        <row r="161">
          <cell r="A161">
            <v>159</v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</row>
        <row r="162">
          <cell r="A162">
            <v>160</v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</row>
        <row r="163">
          <cell r="A163">
            <v>161</v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</row>
        <row r="164">
          <cell r="A164">
            <v>162</v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</row>
        <row r="165">
          <cell r="A165">
            <v>163</v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</row>
        <row r="166">
          <cell r="A166">
            <v>164</v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</row>
        <row r="167">
          <cell r="A167">
            <v>165</v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</row>
        <row r="168">
          <cell r="A168">
            <v>166</v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</row>
        <row r="169">
          <cell r="A169">
            <v>167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</row>
        <row r="170">
          <cell r="A170">
            <v>168</v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</row>
        <row r="171">
          <cell r="A171">
            <v>169</v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</row>
        <row r="172">
          <cell r="A172">
            <v>170</v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</row>
        <row r="173">
          <cell r="A173">
            <v>171</v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</row>
        <row r="174">
          <cell r="A174">
            <v>172</v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</row>
        <row r="175">
          <cell r="A175">
            <v>173</v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</row>
        <row r="176">
          <cell r="A176">
            <v>174</v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</row>
        <row r="177">
          <cell r="A177">
            <v>175</v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</row>
        <row r="178">
          <cell r="A178">
            <v>176</v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</row>
        <row r="179">
          <cell r="A179">
            <v>177</v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</row>
        <row r="180">
          <cell r="A180">
            <v>178</v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</row>
        <row r="181">
          <cell r="A181">
            <v>179</v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</row>
        <row r="182">
          <cell r="A182">
            <v>180</v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</row>
        <row r="183">
          <cell r="A183">
            <v>181</v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</row>
        <row r="184">
          <cell r="A184">
            <v>182</v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</row>
        <row r="185">
          <cell r="A185">
            <v>183</v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</row>
        <row r="186">
          <cell r="A186">
            <v>184</v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</row>
        <row r="187">
          <cell r="A187">
            <v>185</v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</row>
        <row r="188">
          <cell r="A188">
            <v>186</v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</row>
        <row r="189">
          <cell r="A189">
            <v>187</v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</row>
        <row r="190">
          <cell r="A190">
            <v>188</v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</row>
        <row r="191">
          <cell r="A191">
            <v>189</v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</row>
        <row r="192">
          <cell r="A192">
            <v>190</v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</row>
        <row r="193">
          <cell r="A193">
            <v>191</v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</row>
        <row r="194">
          <cell r="A194">
            <v>192</v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</row>
        <row r="195">
          <cell r="A195">
            <v>193</v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</row>
        <row r="196">
          <cell r="A196">
            <v>194</v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</row>
        <row r="197">
          <cell r="A197">
            <v>195</v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</row>
        <row r="198">
          <cell r="A198">
            <v>196</v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 t="str">
            <v/>
          </cell>
          <cell r="AK198" t="str">
            <v/>
          </cell>
          <cell r="AL198" t="str">
            <v/>
          </cell>
          <cell r="AM198" t="str">
            <v/>
          </cell>
          <cell r="AN198" t="str">
            <v/>
          </cell>
          <cell r="AO198" t="str">
            <v/>
          </cell>
        </row>
        <row r="199">
          <cell r="A199">
            <v>197</v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</row>
        <row r="200">
          <cell r="A200">
            <v>198</v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</row>
        <row r="201">
          <cell r="A201">
            <v>199</v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</row>
        <row r="202">
          <cell r="A202">
            <v>200</v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</row>
        <row r="203">
          <cell r="AP203">
            <v>299</v>
          </cell>
          <cell r="AQ203">
            <v>8.32</v>
          </cell>
          <cell r="AS203">
            <v>285</v>
          </cell>
          <cell r="AT203">
            <v>8.08</v>
          </cell>
          <cell r="AW203">
            <v>0</v>
          </cell>
          <cell r="AY203">
            <v>0</v>
          </cell>
          <cell r="BA203">
            <v>3.52</v>
          </cell>
          <cell r="BC203">
            <v>20.4</v>
          </cell>
          <cell r="BE203">
            <v>0</v>
          </cell>
          <cell r="BI203">
            <v>0</v>
          </cell>
          <cell r="BM203">
            <v>0</v>
          </cell>
          <cell r="BO203">
            <v>0</v>
          </cell>
          <cell r="BQ203">
            <v>0</v>
          </cell>
          <cell r="BS203">
            <v>0</v>
          </cell>
        </row>
        <row r="204">
          <cell r="AP204">
            <v>409.1699999999996</v>
          </cell>
          <cell r="AS204">
            <v>397.5099999999998</v>
          </cell>
          <cell r="CE204">
            <v>22</v>
          </cell>
          <cell r="CF204">
            <v>15</v>
          </cell>
          <cell r="CG204">
            <v>7</v>
          </cell>
          <cell r="CH204">
            <v>8</v>
          </cell>
          <cell r="CI204">
            <v>4</v>
          </cell>
          <cell r="CJ204">
            <v>46</v>
          </cell>
          <cell r="CK204">
            <v>19</v>
          </cell>
          <cell r="CL204">
            <v>16</v>
          </cell>
          <cell r="CM204">
            <v>14</v>
          </cell>
          <cell r="CN204">
            <v>9</v>
          </cell>
          <cell r="CO204">
            <v>6</v>
          </cell>
          <cell r="CP204">
            <v>38</v>
          </cell>
          <cell r="CQ204">
            <v>12</v>
          </cell>
          <cell r="CR204">
            <v>5</v>
          </cell>
          <cell r="CS204">
            <v>7</v>
          </cell>
          <cell r="CT204">
            <v>5</v>
          </cell>
          <cell r="CU204">
            <v>8</v>
          </cell>
          <cell r="CV204">
            <v>7</v>
          </cell>
          <cell r="CW204">
            <v>14</v>
          </cell>
          <cell r="CX204">
            <v>9</v>
          </cell>
          <cell r="CY204">
            <v>5</v>
          </cell>
          <cell r="CZ204">
            <v>4</v>
          </cell>
          <cell r="DA204">
            <v>26</v>
          </cell>
        </row>
        <row r="205">
          <cell r="AO205">
            <v>32</v>
          </cell>
          <cell r="BW205">
            <v>52</v>
          </cell>
          <cell r="BX205">
            <v>5</v>
          </cell>
          <cell r="CB205">
            <v>11</v>
          </cell>
          <cell r="CC205">
            <v>7</v>
          </cell>
          <cell r="CD205">
            <v>78</v>
          </cell>
          <cell r="DD205">
            <v>16</v>
          </cell>
          <cell r="DE205">
            <v>101</v>
          </cell>
        </row>
      </sheetData>
      <sheetData sheetId="1">
        <row r="205">
          <cell r="BY205">
            <v>32</v>
          </cell>
        </row>
      </sheetData>
      <sheetData sheetId="5">
        <row r="4">
          <cell r="H4">
            <v>990</v>
          </cell>
        </row>
        <row r="5">
          <cell r="A5">
            <v>1</v>
          </cell>
          <cell r="B5">
            <v>900</v>
          </cell>
          <cell r="C5">
            <v>1</v>
          </cell>
          <cell r="D5">
            <v>900</v>
          </cell>
          <cell r="E5">
            <v>1</v>
          </cell>
          <cell r="F5">
            <v>2000</v>
          </cell>
          <cell r="H5">
            <v>990</v>
          </cell>
        </row>
        <row r="6">
          <cell r="A6">
            <v>2</v>
          </cell>
          <cell r="B6">
            <v>700</v>
          </cell>
          <cell r="C6">
            <v>2</v>
          </cell>
          <cell r="D6">
            <v>700</v>
          </cell>
          <cell r="E6">
            <v>2</v>
          </cell>
          <cell r="F6">
            <v>1500</v>
          </cell>
          <cell r="H6">
            <v>780</v>
          </cell>
        </row>
        <row r="7">
          <cell r="A7">
            <v>3</v>
          </cell>
          <cell r="B7">
            <v>600</v>
          </cell>
          <cell r="C7">
            <v>3</v>
          </cell>
          <cell r="D7">
            <v>600</v>
          </cell>
          <cell r="E7">
            <v>3</v>
          </cell>
          <cell r="F7">
            <v>1000</v>
          </cell>
          <cell r="H7">
            <v>780</v>
          </cell>
        </row>
        <row r="8">
          <cell r="A8">
            <v>4</v>
          </cell>
          <cell r="B8">
            <v>500</v>
          </cell>
          <cell r="C8">
            <v>4</v>
          </cell>
          <cell r="D8">
            <v>500</v>
          </cell>
          <cell r="E8">
            <v>4</v>
          </cell>
          <cell r="F8">
            <v>600</v>
          </cell>
          <cell r="H8">
            <v>0</v>
          </cell>
        </row>
        <row r="9">
          <cell r="A9">
            <v>5</v>
          </cell>
          <cell r="B9">
            <v>400</v>
          </cell>
          <cell r="C9">
            <v>5</v>
          </cell>
          <cell r="D9">
            <v>400</v>
          </cell>
          <cell r="E9">
            <v>5</v>
          </cell>
          <cell r="F9">
            <v>500</v>
          </cell>
          <cell r="H9">
            <v>0</v>
          </cell>
        </row>
        <row r="10">
          <cell r="A10">
            <v>6</v>
          </cell>
          <cell r="B10">
            <v>300</v>
          </cell>
          <cell r="C10">
            <v>6</v>
          </cell>
          <cell r="D10">
            <v>300</v>
          </cell>
          <cell r="E10">
            <v>6</v>
          </cell>
          <cell r="F10">
            <v>400</v>
          </cell>
          <cell r="H10">
            <v>0</v>
          </cell>
        </row>
        <row r="11">
          <cell r="A11">
            <v>7</v>
          </cell>
          <cell r="B11">
            <v>250</v>
          </cell>
          <cell r="C11">
            <v>7</v>
          </cell>
          <cell r="D11">
            <v>250</v>
          </cell>
          <cell r="E11">
            <v>7</v>
          </cell>
          <cell r="F11">
            <v>300</v>
          </cell>
          <cell r="H11">
            <v>0</v>
          </cell>
        </row>
        <row r="12">
          <cell r="A12">
            <v>8</v>
          </cell>
          <cell r="B12">
            <v>200</v>
          </cell>
          <cell r="C12">
            <v>8</v>
          </cell>
          <cell r="D12">
            <v>200</v>
          </cell>
          <cell r="E12">
            <v>8</v>
          </cell>
          <cell r="F12">
            <v>300</v>
          </cell>
          <cell r="H12">
            <v>0</v>
          </cell>
        </row>
        <row r="13">
          <cell r="A13">
            <v>9</v>
          </cell>
          <cell r="B13">
            <v>150</v>
          </cell>
          <cell r="C13">
            <v>9</v>
          </cell>
          <cell r="D13">
            <v>150</v>
          </cell>
          <cell r="E13">
            <v>9</v>
          </cell>
          <cell r="F13">
            <v>200</v>
          </cell>
          <cell r="H13">
            <v>0</v>
          </cell>
        </row>
        <row r="14">
          <cell r="A14">
            <v>10</v>
          </cell>
          <cell r="B14">
            <v>150</v>
          </cell>
          <cell r="C14">
            <v>10</v>
          </cell>
          <cell r="D14">
            <v>150</v>
          </cell>
          <cell r="E14">
            <v>10</v>
          </cell>
          <cell r="F14">
            <v>200</v>
          </cell>
          <cell r="H14">
            <v>0</v>
          </cell>
        </row>
        <row r="15">
          <cell r="A15">
            <v>11</v>
          </cell>
          <cell r="B15">
            <v>100</v>
          </cell>
          <cell r="C15">
            <v>11</v>
          </cell>
          <cell r="D15">
            <v>100</v>
          </cell>
          <cell r="E15">
            <v>11</v>
          </cell>
          <cell r="F15">
            <v>200</v>
          </cell>
          <cell r="H15">
            <v>0</v>
          </cell>
        </row>
        <row r="16">
          <cell r="A16">
            <v>12</v>
          </cell>
          <cell r="B16">
            <v>100</v>
          </cell>
          <cell r="C16">
            <v>12</v>
          </cell>
          <cell r="D16">
            <v>100</v>
          </cell>
          <cell r="E16">
            <v>12</v>
          </cell>
          <cell r="F16">
            <v>0</v>
          </cell>
          <cell r="H16">
            <v>0</v>
          </cell>
        </row>
        <row r="17">
          <cell r="A17">
            <v>13</v>
          </cell>
          <cell r="B17">
            <v>100</v>
          </cell>
          <cell r="C17">
            <v>13</v>
          </cell>
          <cell r="D17">
            <v>100</v>
          </cell>
          <cell r="E17">
            <v>13</v>
          </cell>
          <cell r="F17">
            <v>0</v>
          </cell>
          <cell r="H17">
            <v>0</v>
          </cell>
        </row>
        <row r="18">
          <cell r="A18">
            <v>14</v>
          </cell>
          <cell r="B18">
            <v>0</v>
          </cell>
          <cell r="C18">
            <v>14</v>
          </cell>
          <cell r="D18">
            <v>0</v>
          </cell>
          <cell r="E18">
            <v>14</v>
          </cell>
          <cell r="F18">
            <v>0</v>
          </cell>
          <cell r="H18">
            <v>0</v>
          </cell>
        </row>
        <row r="19">
          <cell r="A19">
            <v>15</v>
          </cell>
          <cell r="B19">
            <v>0</v>
          </cell>
          <cell r="C19">
            <v>15</v>
          </cell>
          <cell r="D19">
            <v>0</v>
          </cell>
          <cell r="E19">
            <v>15</v>
          </cell>
          <cell r="F19">
            <v>0</v>
          </cell>
          <cell r="H19">
            <v>0</v>
          </cell>
        </row>
        <row r="20">
          <cell r="A20">
            <v>16</v>
          </cell>
          <cell r="B20">
            <v>0</v>
          </cell>
          <cell r="C20">
            <v>16</v>
          </cell>
          <cell r="D20">
            <v>0</v>
          </cell>
          <cell r="E20">
            <v>16</v>
          </cell>
          <cell r="F20">
            <v>0</v>
          </cell>
          <cell r="H20">
            <v>0</v>
          </cell>
        </row>
        <row r="21">
          <cell r="A21">
            <v>17</v>
          </cell>
          <cell r="B21">
            <v>0</v>
          </cell>
          <cell r="C21">
            <v>17</v>
          </cell>
          <cell r="D21">
            <v>0</v>
          </cell>
          <cell r="E21">
            <v>17</v>
          </cell>
          <cell r="F21">
            <v>0</v>
          </cell>
          <cell r="H21">
            <v>0</v>
          </cell>
        </row>
        <row r="22">
          <cell r="A22">
            <v>18</v>
          </cell>
          <cell r="B22">
            <v>0</v>
          </cell>
          <cell r="C22">
            <v>18</v>
          </cell>
          <cell r="D22">
            <v>0</v>
          </cell>
          <cell r="E22">
            <v>18</v>
          </cell>
          <cell r="F22">
            <v>0</v>
          </cell>
          <cell r="H22">
            <v>0</v>
          </cell>
        </row>
        <row r="23">
          <cell r="A23">
            <v>19</v>
          </cell>
          <cell r="B23">
            <v>0</v>
          </cell>
          <cell r="C23">
            <v>19</v>
          </cell>
          <cell r="D23">
            <v>0</v>
          </cell>
          <cell r="E23">
            <v>19</v>
          </cell>
          <cell r="F23">
            <v>0</v>
          </cell>
          <cell r="H23">
            <v>0</v>
          </cell>
        </row>
        <row r="24">
          <cell r="A24">
            <v>20</v>
          </cell>
          <cell r="B24">
            <v>0</v>
          </cell>
          <cell r="C24">
            <v>20</v>
          </cell>
          <cell r="D24">
            <v>0</v>
          </cell>
          <cell r="E24">
            <v>20</v>
          </cell>
          <cell r="F24">
            <v>0</v>
          </cell>
        </row>
        <row r="25">
          <cell r="A25">
            <v>21</v>
          </cell>
          <cell r="B25">
            <v>0</v>
          </cell>
          <cell r="C25">
            <v>21</v>
          </cell>
          <cell r="D25">
            <v>0</v>
          </cell>
          <cell r="E25">
            <v>21</v>
          </cell>
          <cell r="F25">
            <v>0</v>
          </cell>
        </row>
        <row r="26">
          <cell r="A26">
            <v>22</v>
          </cell>
          <cell r="B26">
            <v>0</v>
          </cell>
          <cell r="C26">
            <v>22</v>
          </cell>
          <cell r="D26">
            <v>0</v>
          </cell>
          <cell r="E26">
            <v>22</v>
          </cell>
          <cell r="F26">
            <v>0</v>
          </cell>
        </row>
        <row r="27">
          <cell r="A27">
            <v>23</v>
          </cell>
          <cell r="B27">
            <v>0</v>
          </cell>
          <cell r="C27">
            <v>23</v>
          </cell>
          <cell r="D27">
            <v>0</v>
          </cell>
          <cell r="E27">
            <v>23</v>
          </cell>
          <cell r="F27">
            <v>0</v>
          </cell>
        </row>
        <row r="28">
          <cell r="A28">
            <v>24</v>
          </cell>
          <cell r="B28">
            <v>0</v>
          </cell>
          <cell r="C28">
            <v>24</v>
          </cell>
          <cell r="D28">
            <v>0</v>
          </cell>
          <cell r="E28">
            <v>24</v>
          </cell>
          <cell r="F28">
            <v>0</v>
          </cell>
        </row>
        <row r="29">
          <cell r="A29">
            <v>25</v>
          </cell>
          <cell r="B29">
            <v>0</v>
          </cell>
          <cell r="C29">
            <v>25</v>
          </cell>
          <cell r="D29">
            <v>0</v>
          </cell>
          <cell r="E29">
            <v>25</v>
          </cell>
          <cell r="F29">
            <v>0</v>
          </cell>
        </row>
        <row r="30">
          <cell r="A30">
            <v>26</v>
          </cell>
          <cell r="B30">
            <v>0</v>
          </cell>
          <cell r="C30">
            <v>26</v>
          </cell>
          <cell r="D30">
            <v>0</v>
          </cell>
          <cell r="E30">
            <v>26</v>
          </cell>
          <cell r="F30">
            <v>0</v>
          </cell>
        </row>
        <row r="31">
          <cell r="A31">
            <v>27</v>
          </cell>
          <cell r="B31">
            <v>0</v>
          </cell>
          <cell r="C31">
            <v>27</v>
          </cell>
          <cell r="D31">
            <v>0</v>
          </cell>
          <cell r="E31">
            <v>27</v>
          </cell>
          <cell r="F31">
            <v>0</v>
          </cell>
        </row>
        <row r="32">
          <cell r="A32">
            <v>28</v>
          </cell>
          <cell r="B32">
            <v>0</v>
          </cell>
          <cell r="C32">
            <v>28</v>
          </cell>
          <cell r="D32">
            <v>0</v>
          </cell>
          <cell r="E32">
            <v>28</v>
          </cell>
          <cell r="F32">
            <v>0</v>
          </cell>
        </row>
        <row r="33">
          <cell r="A33">
            <v>29</v>
          </cell>
          <cell r="B33">
            <v>0</v>
          </cell>
          <cell r="C33">
            <v>29</v>
          </cell>
          <cell r="D33">
            <v>0</v>
          </cell>
          <cell r="E33">
            <v>29</v>
          </cell>
          <cell r="F33">
            <v>0</v>
          </cell>
        </row>
        <row r="34">
          <cell r="A34">
            <v>30</v>
          </cell>
          <cell r="B34">
            <v>0</v>
          </cell>
          <cell r="C34">
            <v>30</v>
          </cell>
          <cell r="D34">
            <v>0</v>
          </cell>
          <cell r="E34">
            <v>30</v>
          </cell>
          <cell r="F34">
            <v>0</v>
          </cell>
        </row>
        <row r="35">
          <cell r="A35">
            <v>31</v>
          </cell>
          <cell r="B35">
            <v>0</v>
          </cell>
          <cell r="C35">
            <v>31</v>
          </cell>
          <cell r="D35">
            <v>0</v>
          </cell>
          <cell r="E35">
            <v>31</v>
          </cell>
          <cell r="F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05"/>
  <sheetViews>
    <sheetView workbookViewId="0" topLeftCell="A1">
      <selection activeCell="A1" sqref="A1:AM16384"/>
    </sheetView>
  </sheetViews>
  <sheetFormatPr defaultColWidth="9.140625" defaultRowHeight="12.75"/>
  <cols>
    <col min="1" max="1" width="4.7109375" style="2" bestFit="1" customWidth="1"/>
    <col min="2" max="5" width="14.8515625" style="2" customWidth="1"/>
    <col min="6" max="6" width="4.57421875" style="2" bestFit="1" customWidth="1"/>
    <col min="7" max="7" width="5.57421875" style="2" customWidth="1"/>
    <col min="8" max="8" width="5.7109375" style="2" customWidth="1"/>
    <col min="9" max="11" width="5.57421875" style="2" customWidth="1"/>
    <col min="12" max="12" width="6.57421875" style="2" hidden="1" customWidth="1"/>
    <col min="13" max="13" width="7.00390625" style="2" hidden="1" customWidth="1"/>
    <col min="14" max="14" width="6.7109375" style="2" hidden="1" customWidth="1"/>
    <col min="15" max="15" width="7.00390625" style="2" hidden="1" customWidth="1"/>
    <col min="16" max="16" width="5.57421875" style="2" hidden="1" customWidth="1"/>
    <col min="17" max="17" width="6.00390625" style="2" hidden="1" customWidth="1"/>
    <col min="18" max="18" width="4.8515625" style="2" hidden="1" customWidth="1"/>
    <col min="19" max="19" width="5.57421875" style="2" customWidth="1"/>
    <col min="20" max="20" width="5.7109375" style="2" customWidth="1"/>
    <col min="21" max="23" width="5.57421875" style="2" customWidth="1"/>
    <col min="24" max="24" width="7.7109375" style="2" hidden="1" customWidth="1"/>
    <col min="25" max="25" width="8.140625" style="2" hidden="1" customWidth="1"/>
    <col min="26" max="26" width="6.7109375" style="2" hidden="1" customWidth="1"/>
    <col min="27" max="27" width="7.00390625" style="2" hidden="1" customWidth="1"/>
    <col min="28" max="28" width="5.57421875" style="2" hidden="1" customWidth="1"/>
    <col min="29" max="29" width="6.00390625" style="2" hidden="1" customWidth="1"/>
    <col min="30" max="30" width="6.7109375" style="2" hidden="1" customWidth="1"/>
    <col min="31" max="31" width="6.7109375" style="2" customWidth="1"/>
    <col min="32" max="32" width="6.8515625" style="2" customWidth="1"/>
    <col min="33" max="33" width="6.28125" style="2" customWidth="1"/>
    <col min="34" max="34" width="6.7109375" style="2" customWidth="1"/>
    <col min="35" max="35" width="6.8515625" style="2" customWidth="1"/>
    <col min="36" max="36" width="6.28125" style="2" customWidth="1"/>
    <col min="37" max="37" width="5.57421875" style="2" customWidth="1"/>
    <col min="38" max="38" width="6.421875" style="2" customWidth="1"/>
    <col min="39" max="39" width="8.421875" style="2" customWidth="1"/>
    <col min="40" max="16384" width="9.140625" style="2" customWidth="1"/>
  </cols>
  <sheetData>
    <row r="1" spans="1:111" ht="11.25">
      <c r="A1" s="1"/>
      <c r="B1" s="1"/>
      <c r="C1" s="1"/>
      <c r="D1" s="1"/>
      <c r="F1" s="1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S1" s="3" t="s">
        <v>1</v>
      </c>
      <c r="T1" s="3"/>
      <c r="U1" s="3"/>
      <c r="V1" s="3"/>
      <c r="W1" s="3"/>
      <c r="X1" s="3"/>
      <c r="Y1" s="3"/>
      <c r="Z1" s="3"/>
      <c r="AA1" s="3"/>
      <c r="AB1" s="3"/>
      <c r="AC1" s="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1:114" ht="75" customHeight="1">
      <c r="A2" s="4" t="s">
        <v>2</v>
      </c>
      <c r="B2" s="5" t="s">
        <v>3</v>
      </c>
      <c r="C2" s="6"/>
      <c r="D2" s="6"/>
      <c r="E2" s="6"/>
      <c r="F2" s="4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8"/>
      <c r="S2" s="7" t="s">
        <v>5</v>
      </c>
      <c r="T2" s="7" t="s">
        <v>6</v>
      </c>
      <c r="U2" s="7" t="s">
        <v>7</v>
      </c>
      <c r="V2" s="7" t="s">
        <v>8</v>
      </c>
      <c r="W2" s="7" t="s">
        <v>9</v>
      </c>
      <c r="X2" s="7" t="s">
        <v>16</v>
      </c>
      <c r="Y2" s="7" t="s">
        <v>17</v>
      </c>
      <c r="Z2" s="7" t="s">
        <v>12</v>
      </c>
      <c r="AA2" s="7" t="s">
        <v>13</v>
      </c>
      <c r="AB2" s="7" t="s">
        <v>14</v>
      </c>
      <c r="AC2" s="7" t="s">
        <v>15</v>
      </c>
      <c r="AD2" s="7" t="s">
        <v>18</v>
      </c>
      <c r="AE2" s="4" t="s">
        <v>19</v>
      </c>
      <c r="AF2" s="4" t="s">
        <v>20</v>
      </c>
      <c r="AG2" s="4" t="s">
        <v>21</v>
      </c>
      <c r="AH2" s="4" t="s">
        <v>22</v>
      </c>
      <c r="AI2" s="4" t="s">
        <v>23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4" t="s">
        <v>30</v>
      </c>
      <c r="AQ2" s="4" t="s">
        <v>31</v>
      </c>
      <c r="AR2" s="4" t="s">
        <v>32</v>
      </c>
      <c r="AS2" s="4" t="s">
        <v>33</v>
      </c>
      <c r="AT2" s="4" t="s">
        <v>34</v>
      </c>
      <c r="AU2" s="4" t="s">
        <v>35</v>
      </c>
      <c r="AV2" s="4" t="s">
        <v>36</v>
      </c>
      <c r="AW2" s="4" t="s">
        <v>37</v>
      </c>
      <c r="AX2" s="4" t="s">
        <v>38</v>
      </c>
      <c r="AY2" s="4" t="s">
        <v>39</v>
      </c>
      <c r="AZ2" s="4" t="s">
        <v>40</v>
      </c>
      <c r="BA2" s="4" t="s">
        <v>41</v>
      </c>
      <c r="BB2" s="4" t="s">
        <v>42</v>
      </c>
      <c r="BC2" s="4" t="s">
        <v>43</v>
      </c>
      <c r="BD2" s="4" t="s">
        <v>44</v>
      </c>
      <c r="BE2" s="4" t="s">
        <v>45</v>
      </c>
      <c r="BF2" s="4" t="s">
        <v>46</v>
      </c>
      <c r="BG2" s="4" t="s">
        <v>47</v>
      </c>
      <c r="BH2" s="4" t="s">
        <v>48</v>
      </c>
      <c r="BI2" s="4" t="s">
        <v>49</v>
      </c>
      <c r="BJ2" s="4" t="s">
        <v>50</v>
      </c>
      <c r="BK2" s="4" t="s">
        <v>51</v>
      </c>
      <c r="BL2" s="4" t="s">
        <v>52</v>
      </c>
      <c r="BM2" s="4" t="s">
        <v>53</v>
      </c>
      <c r="BN2" s="4" t="s">
        <v>54</v>
      </c>
      <c r="BO2" s="4" t="s">
        <v>55</v>
      </c>
      <c r="BP2" s="4" t="s">
        <v>56</v>
      </c>
      <c r="BQ2" s="4" t="s">
        <v>57</v>
      </c>
      <c r="BR2" s="4" t="s">
        <v>58</v>
      </c>
      <c r="BS2" s="4" t="s">
        <v>59</v>
      </c>
      <c r="BT2" s="4" t="s">
        <v>60</v>
      </c>
      <c r="BU2" s="4" t="s">
        <v>61</v>
      </c>
      <c r="BV2" s="4" t="s">
        <v>62</v>
      </c>
      <c r="BW2" s="4" t="s">
        <v>63</v>
      </c>
      <c r="BX2" s="4" t="s">
        <v>64</v>
      </c>
      <c r="BY2" s="4" t="s">
        <v>65</v>
      </c>
      <c r="BZ2" s="4" t="s">
        <v>66</v>
      </c>
      <c r="CA2" s="4" t="s">
        <v>67</v>
      </c>
      <c r="CB2" s="4" t="s">
        <v>68</v>
      </c>
      <c r="CC2" s="4" t="s">
        <v>69</v>
      </c>
      <c r="CD2" s="4" t="s">
        <v>70</v>
      </c>
      <c r="CE2" s="4" t="s">
        <v>71</v>
      </c>
      <c r="CF2" s="4" t="s">
        <v>72</v>
      </c>
      <c r="CG2" s="4" t="s">
        <v>73</v>
      </c>
      <c r="CH2" s="4" t="s">
        <v>74</v>
      </c>
      <c r="CI2" s="4" t="s">
        <v>75</v>
      </c>
      <c r="CJ2" s="4" t="s">
        <v>76</v>
      </c>
      <c r="CK2" s="4" t="s">
        <v>77</v>
      </c>
      <c r="CL2" s="4" t="s">
        <v>78</v>
      </c>
      <c r="CM2" s="4" t="s">
        <v>79</v>
      </c>
      <c r="CN2" s="4" t="s">
        <v>80</v>
      </c>
      <c r="CO2" s="4" t="s">
        <v>81</v>
      </c>
      <c r="CP2" s="4" t="s">
        <v>82</v>
      </c>
      <c r="CQ2" s="4" t="s">
        <v>83</v>
      </c>
      <c r="CR2" s="4" t="s">
        <v>84</v>
      </c>
      <c r="CS2" s="4" t="s">
        <v>85</v>
      </c>
      <c r="CT2" s="4" t="s">
        <v>86</v>
      </c>
      <c r="CU2" s="4" t="s">
        <v>87</v>
      </c>
      <c r="CV2" s="4" t="s">
        <v>88</v>
      </c>
      <c r="CW2" s="4" t="s">
        <v>89</v>
      </c>
      <c r="CX2" s="4" t="s">
        <v>90</v>
      </c>
      <c r="CY2" s="4" t="s">
        <v>91</v>
      </c>
      <c r="CZ2" s="4" t="s">
        <v>92</v>
      </c>
      <c r="DA2" s="4" t="s">
        <v>93</v>
      </c>
      <c r="DB2" s="9" t="s">
        <v>94</v>
      </c>
      <c r="DC2" s="9" t="s">
        <v>95</v>
      </c>
      <c r="DD2" s="9" t="s">
        <v>96</v>
      </c>
      <c r="DE2" s="9" t="s">
        <v>97</v>
      </c>
      <c r="DF2" s="9" t="s">
        <v>98</v>
      </c>
      <c r="DG2" s="9" t="s">
        <v>99</v>
      </c>
      <c r="DH2" s="9" t="s">
        <v>100</v>
      </c>
      <c r="DI2" s="10" t="s">
        <v>101</v>
      </c>
      <c r="DJ2" s="10" t="s">
        <v>102</v>
      </c>
    </row>
    <row r="3" spans="1:114" ht="12.75">
      <c r="A3" s="1">
        <v>16</v>
      </c>
      <c r="B3" s="11" t="s">
        <v>176</v>
      </c>
      <c r="C3" s="12" t="s">
        <v>177</v>
      </c>
      <c r="D3" s="11" t="s">
        <v>178</v>
      </c>
      <c r="E3" s="12" t="s">
        <v>122</v>
      </c>
      <c r="F3" s="12" t="s">
        <v>111</v>
      </c>
      <c r="G3" s="1">
        <v>1.12</v>
      </c>
      <c r="H3" s="1">
        <v>1.86</v>
      </c>
      <c r="I3" s="1">
        <v>1.44</v>
      </c>
      <c r="J3" s="1">
        <v>1.32</v>
      </c>
      <c r="K3" s="1">
        <v>1.32</v>
      </c>
      <c r="L3" s="1"/>
      <c r="M3" s="1"/>
      <c r="N3" s="1"/>
      <c r="O3" s="1"/>
      <c r="P3" s="1"/>
      <c r="Q3" s="1"/>
      <c r="S3" s="1">
        <v>8.08</v>
      </c>
      <c r="T3" s="1">
        <v>1.09</v>
      </c>
      <c r="U3" s="1">
        <v>1.5</v>
      </c>
      <c r="V3" s="1">
        <v>1.06</v>
      </c>
      <c r="W3" s="1">
        <v>1.5</v>
      </c>
      <c r="X3" s="1"/>
      <c r="Y3" s="1"/>
      <c r="Z3" s="1"/>
      <c r="AA3" s="1"/>
      <c r="AB3" s="1"/>
      <c r="AC3" s="1"/>
      <c r="AD3" t="s">
        <v>116</v>
      </c>
      <c r="AE3" s="1">
        <f>IF(B3="","",SUM(G3:K3))</f>
        <v>7.0600000000000005</v>
      </c>
      <c r="AF3" s="1">
        <f>IF(B3="","",RANK(AE3,$AE$3:$AE$202,0))</f>
        <v>16</v>
      </c>
      <c r="AG3" s="13">
        <f>IF(B3="","",IF(LOOKUP(AF3,'[1]Fresno 2010 Pay Sheet'!$A$5:$A$35,'[1]Fresno 2010 Pay Sheet'!$B$5:$B$35)&gt;0,LOOKUP(AF3,'[1]Fresno 2010 Pay Sheet'!$A$5:$A$35,'[1]Fresno 2010 Pay Sheet'!$B$5:$B$35),0))</f>
        <v>0</v>
      </c>
      <c r="AH3" s="1">
        <f>IF(B3="","",SUM(S3:W3))</f>
        <v>13.23</v>
      </c>
      <c r="AI3" s="1">
        <f>IF(B3="","",RANK(AH3,$AH$3:$AH$202,0))</f>
        <v>1</v>
      </c>
      <c r="AJ3" s="13">
        <f>IF(B3="","",IF(LOOKUP(AI3,'[1]Fresno 2010 Pay Sheet'!$C$5:$C$35,'[1]Fresno 2010 Pay Sheet'!$D$5:$D$35)&gt;0,LOOKUP(AI3,'[1]Fresno 2010 Pay Sheet'!$C$5:$C$35,'[1]Fresno 2010 Pay Sheet'!$D$5:$D$35),0))</f>
        <v>900</v>
      </c>
      <c r="AK3" s="1">
        <f>IF(B3="","",AE3+AH3)</f>
        <v>20.29</v>
      </c>
      <c r="AL3" s="1">
        <f>IF(B3="","",RANK(AK3,$AK$3:$AK$202,0))</f>
        <v>1</v>
      </c>
      <c r="AM3" s="13">
        <f>IF(B3="","",IF(LOOKUP(AL3,'[1]Fresno 2010 Pay Sheet'!$E$5:$E$35,'[1]Fresno 2010 Pay Sheet'!$F$5:$F$35)&gt;0,LOOKUP(AL3,'[1]Fresno 2010 Pay Sheet'!$E$5:$E$35,'[1]Fresno 2010 Pay Sheet'!$F$5:$F$35),0))</f>
        <v>2000</v>
      </c>
      <c r="AN3" s="1">
        <f>IF(B3="","",AF3-AI3)</f>
        <v>15</v>
      </c>
      <c r="AO3" s="1">
        <f aca="true" t="shared" si="0" ref="AO3:AO53">IF(B3="","",IF(AN3=MAX($AN$3:$AN$202),A3,""))</f>
      </c>
      <c r="AP3" s="1">
        <f aca="true" t="shared" si="1" ref="AP3:AP53">IF(B3="","",COUNT(G3:K3))</f>
        <v>5</v>
      </c>
      <c r="AQ3" s="1">
        <f aca="true" t="shared" si="2" ref="AQ3:AQ53">IF(B3="","",MAX(G3:K3))</f>
        <v>1.86</v>
      </c>
      <c r="AR3" s="1">
        <f aca="true" t="shared" si="3" ref="AR3:AR66">IF(AQ3=MAX($AQ$3:$AQ$202),A3,"")</f>
      </c>
      <c r="AS3" s="1">
        <f aca="true" t="shared" si="4" ref="AS3:AS53">IF(B3="","",COUNT(S3:W3))</f>
        <v>5</v>
      </c>
      <c r="AT3" s="1">
        <f aca="true" t="shared" si="5" ref="AT3:AT53">IF(B3="","",MAX(S3:W3))</f>
        <v>8.08</v>
      </c>
      <c r="AU3" s="1">
        <f aca="true" t="shared" si="6" ref="AU3:AU66">IF(AT3=MAX($AT$3:$AT$202),A3,"")</f>
        <v>16</v>
      </c>
      <c r="AV3" s="1">
        <f aca="true" t="shared" si="7" ref="AV3:AV66">IF(AP3="","",AP3+AS3)</f>
        <v>10</v>
      </c>
      <c r="AW3" s="1">
        <f aca="true" t="shared" si="8" ref="AW3:AW53">IF(B3="","",IF(M3=MAX($M$3:$M$202),M3,""))</f>
        <v>0</v>
      </c>
      <c r="AX3" s="1">
        <f aca="true" t="shared" si="9" ref="AX3:AX66">IF(AW3=MAX($AW$3:$AW$202),A3,"")</f>
        <v>16</v>
      </c>
      <c r="AY3" s="1">
        <f aca="true" t="shared" si="10" ref="AY3:AY53">IF(B3="","",IF(Y3=MAX($Y$3:$Y$202),Y3,""))</f>
        <v>0</v>
      </c>
      <c r="AZ3" s="1">
        <f aca="true" t="shared" si="11" ref="AZ3:AZ66">IF(AY3=MAX($AY$3:$AY$202),A3,"")</f>
        <v>16</v>
      </c>
      <c r="BA3" s="1">
        <f aca="true" t="shared" si="12" ref="BA3:BA53">IF(B3="","",IF(L3=MAX($L$3:$L$202),L3,""))</f>
      </c>
      <c r="BB3" s="1">
        <f aca="true" t="shared" si="13" ref="BB3:BB66">IF(BA3=MAX($BA$3:$BA$202),A3,"")</f>
      </c>
      <c r="BC3" s="1">
        <f aca="true" t="shared" si="14" ref="BC3:BC53">IF(B3="","",IF(X3=MAX($X$3:$X$202),X3,""))</f>
      </c>
      <c r="BD3" s="1">
        <f aca="true" t="shared" si="15" ref="BD3:BD66">IF(BC3=MAX($BC$3:$BC$202),A3,"")</f>
      </c>
      <c r="BE3" s="1">
        <f aca="true" t="shared" si="16" ref="BE3:BE53">IF(B3="","",IF(P3=MAX($P$3:$P$202),P3,""))</f>
        <v>0</v>
      </c>
      <c r="BF3" s="14">
        <f aca="true" t="shared" si="17" ref="BF3:BF66">IF(BE3=MAX($BE$3:$BE$202),A3,"")</f>
        <v>16</v>
      </c>
      <c r="BG3" s="1">
        <f aca="true" t="shared" si="18" ref="BG3:BG53">IF(B3="","",IF(Q3=MAX($Q$3:$Q$202),Q3,""))</f>
        <v>0</v>
      </c>
      <c r="BH3" s="14">
        <f aca="true" t="shared" si="19" ref="BH3:BH66">IF(BG3=MAX($BG$3:$BG$202),A3,"")</f>
        <v>16</v>
      </c>
      <c r="BI3" s="14">
        <f aca="true" t="shared" si="20" ref="BI3:BI53">IF(B3="","",IF(AB3=MAX($AB$3:$AB$202),AB3,""))</f>
        <v>0</v>
      </c>
      <c r="BJ3" s="14">
        <f aca="true" t="shared" si="21" ref="BJ3:BJ66">IF(BI3=MAX($BI$3:$BI$202),A3,"")</f>
        <v>16</v>
      </c>
      <c r="BK3" s="1">
        <f aca="true" t="shared" si="22" ref="BK3:BK53">IF(B3="","",IF(AC3=MAX($AC$3:$AC$202),AC3,""))</f>
        <v>0</v>
      </c>
      <c r="BL3" s="14">
        <f aca="true" t="shared" si="23" ref="BL3:BL66">IF(BK3=MAX($BK$3:$BK$202),A3,"")</f>
        <v>16</v>
      </c>
      <c r="BM3" s="1">
        <f aca="true" t="shared" si="24" ref="BM3:BM53">IF(B3="","",IF(O3=MAX($O$3:$O$202),O3,""))</f>
        <v>0</v>
      </c>
      <c r="BN3" s="14">
        <f aca="true" t="shared" si="25" ref="BN3:BN66">IF(BM3=MAX($BM$3:$BM$202),A3,"")</f>
        <v>16</v>
      </c>
      <c r="BO3" s="1">
        <f aca="true" t="shared" si="26" ref="BO3:BO53">IF(B3="","",IF(AA3=MAX($AA$3:$AA$202),AA3,""))</f>
        <v>0</v>
      </c>
      <c r="BP3" s="14">
        <f aca="true" t="shared" si="27" ref="BP3:BP66">IF(BO3=MAX($BO$3:$BO$202),A3,"")</f>
        <v>16</v>
      </c>
      <c r="BQ3" s="1">
        <f aca="true" t="shared" si="28" ref="BQ3:BQ53">IF(B3="","",IF(N3=MAX($N$3:$N$202),N3,""))</f>
        <v>0</v>
      </c>
      <c r="BR3" s="14">
        <f aca="true" t="shared" si="29" ref="BR3:BR66">IF(BQ3=MAX($BQ$3:$BQ$202),A3,"")</f>
        <v>16</v>
      </c>
      <c r="BS3" s="1">
        <f aca="true" t="shared" si="30" ref="BS3:BS53">IF(B3="","",IF(Z3=MAX($Z$3:$Z$202),Z3,""))</f>
        <v>0</v>
      </c>
      <c r="BT3" s="14">
        <f aca="true" t="shared" si="31" ref="BT3:BT66">IF(BS3=MAX($BS$3:$BS$202),A3,"")</f>
        <v>16</v>
      </c>
      <c r="BU3" s="1">
        <f aca="true" t="shared" si="32" ref="BU3:BU66">IF(F3="AC",AL3,"")</f>
      </c>
      <c r="BV3" s="1">
        <f aca="true" t="shared" si="33" ref="BV3:BV66">IF(BU3="","",RANK(BU3,$BU$3:$BU$202,1))</f>
      </c>
      <c r="BW3" s="1">
        <f aca="true" t="shared" si="34" ref="BW3:BW66">IF(BV3=1,A3,"")</f>
      </c>
      <c r="BX3" s="1">
        <f aca="true" t="shared" si="35" ref="BX3:BX66">IF(BV3=2,A3,"")</f>
      </c>
      <c r="BY3" s="1">
        <f aca="true" t="shared" si="36" ref="BY3:BY66">IF(BV3=3,A3,"")</f>
      </c>
      <c r="BZ3" s="1">
        <f aca="true" t="shared" si="37" ref="BZ3:BZ66">IF(F3="MC",AL3,"")</f>
      </c>
      <c r="CA3" s="1">
        <f aca="true" t="shared" si="38" ref="CA3:CA66">IF(BZ3="","",RANK(BZ3,$BZ$3:$BZ$202,1))</f>
      </c>
      <c r="CB3" s="1">
        <f aca="true" t="shared" si="39" ref="CB3:CB66">IF(CA3=1,A3,"")</f>
      </c>
      <c r="CC3" s="1">
        <f aca="true" t="shared" si="40" ref="CC3:CC66">IF(CA3=2,A3,"")</f>
      </c>
      <c r="CD3" s="1">
        <f aca="true" t="shared" si="41" ref="CD3:CD66">IF(CA3=3,A3,"")</f>
      </c>
      <c r="CE3" s="1">
        <f aca="true" t="shared" si="42" ref="CE3:CE66">IF(AP3=0,AP3,"")</f>
      </c>
      <c r="CF3" s="1">
        <f aca="true" t="shared" si="43" ref="CF3:CF66">IF(AP3=1,1,"")</f>
      </c>
      <c r="CG3" s="1">
        <f aca="true" t="shared" si="44" ref="CG3:CG66">IF(AP3=2,2,"")</f>
      </c>
      <c r="CH3" s="1">
        <f aca="true" t="shared" si="45" ref="CH3:CH66">IF(AP3=3,3,"")</f>
      </c>
      <c r="CI3" s="1">
        <f aca="true" t="shared" si="46" ref="CI3:CI66">IF(AP3=4,4,"")</f>
      </c>
      <c r="CJ3" s="1">
        <f aca="true" t="shared" si="47" ref="CJ3:CJ66">IF(AP3=5,5,"")</f>
        <v>5</v>
      </c>
      <c r="CK3" s="1">
        <f aca="true" t="shared" si="48" ref="CK3:CK66">IF(AS3=0,AS3,"")</f>
      </c>
      <c r="CL3" s="1">
        <f aca="true" t="shared" si="49" ref="CL3:CL66">IF(AS3=1,1,"")</f>
      </c>
      <c r="CM3" s="1">
        <f aca="true" t="shared" si="50" ref="CM3:CM66">IF(AS3=2,2,"")</f>
      </c>
      <c r="CN3" s="1">
        <f aca="true" t="shared" si="51" ref="CN3:CN66">IF(AS3=3,3,"")</f>
      </c>
      <c r="CO3" s="1">
        <f aca="true" t="shared" si="52" ref="CO3:CO66">IF(AS3=4,4,"")</f>
      </c>
      <c r="CP3" s="1">
        <f aca="true" t="shared" si="53" ref="CP3:CP66">IF(AS3=5,5,"")</f>
        <v>5</v>
      </c>
      <c r="CQ3" s="1">
        <f aca="true" t="shared" si="54" ref="CQ3:CQ66">IF(AV3=0,AV3,"")</f>
      </c>
      <c r="CR3" s="1">
        <f aca="true" t="shared" si="55" ref="CR3:CR66">IF(AV3=1,1,"")</f>
      </c>
      <c r="CS3" s="1">
        <f aca="true" t="shared" si="56" ref="CS3:CS66">IF(AV3=2,2,"")</f>
      </c>
      <c r="CT3" s="1">
        <f aca="true" t="shared" si="57" ref="CT3:CT66">IF(AV3=3,3,"")</f>
      </c>
      <c r="CU3" s="1">
        <f aca="true" t="shared" si="58" ref="CU3:CU66">IF(AV3=4,4,"")</f>
      </c>
      <c r="CV3" s="1">
        <f aca="true" t="shared" si="59" ref="CV3:CV66">IF(AV3=5,5,"")</f>
      </c>
      <c r="CW3" s="1">
        <f aca="true" t="shared" si="60" ref="CW3:CW66">IF(AV3=6,6,"")</f>
      </c>
      <c r="CX3" s="1">
        <f aca="true" t="shared" si="61" ref="CX3:CX66">IF(AV3=7,7,"")</f>
      </c>
      <c r="CY3" s="1">
        <f aca="true" t="shared" si="62" ref="CY3:CY66">IF(AV3=8,8,"")</f>
      </c>
      <c r="CZ3" s="1">
        <f aca="true" t="shared" si="63" ref="CZ3:CZ66">IF(AV3=9,9,"")</f>
      </c>
      <c r="DA3" s="1">
        <f aca="true" t="shared" si="64" ref="DA3:DA66">IF(AV3=10,10,"")</f>
        <v>10</v>
      </c>
      <c r="DB3" s="1">
        <f aca="true" t="shared" si="65" ref="DB3:DB66">IF(AD3="Lund",AL3,"")</f>
        <v>1</v>
      </c>
      <c r="DC3" s="1">
        <f aca="true" t="shared" si="66" ref="DC3:DC66">IF(DB3="","",RANK(DB3,$DB$3:$DB$202,1))</f>
        <v>1</v>
      </c>
      <c r="DD3" s="1">
        <f aca="true" t="shared" si="67" ref="DD3:DD66">IF(DC3=1,A3,"")</f>
        <v>16</v>
      </c>
      <c r="DE3" s="1">
        <f aca="true" t="shared" si="68" ref="DE3:DE66">IF(F3="AT",A3,"")</f>
        <v>16</v>
      </c>
      <c r="DF3" s="1">
        <f aca="true" t="shared" si="69" ref="DF3:DF66">IF(F3="MC",A3,"")</f>
      </c>
      <c r="DG3" s="1">
        <f aca="true" t="shared" si="70" ref="DG3:DG66">IF(F3="AC",A3,"")</f>
      </c>
      <c r="DH3" s="2">
        <f aca="true" t="shared" si="71" ref="DH3:DH66">IF(AV3=0,0,IF(E3="","",($DE$205-AL3+1)/$DE$205*100))</f>
        <v>100</v>
      </c>
      <c r="DI3" s="12"/>
      <c r="DJ3" s="12"/>
    </row>
    <row r="4" spans="1:114" ht="12.75">
      <c r="A4" s="1">
        <v>2</v>
      </c>
      <c r="B4" s="11" t="s">
        <v>353</v>
      </c>
      <c r="C4" s="12" t="s">
        <v>133</v>
      </c>
      <c r="D4" s="11" t="s">
        <v>354</v>
      </c>
      <c r="E4" s="12" t="s">
        <v>133</v>
      </c>
      <c r="F4" s="12" t="s">
        <v>111</v>
      </c>
      <c r="G4" s="1">
        <v>1.44</v>
      </c>
      <c r="H4" s="1">
        <v>1.24</v>
      </c>
      <c r="I4" s="1">
        <v>8.32</v>
      </c>
      <c r="J4" s="1">
        <v>1.78</v>
      </c>
      <c r="K4" s="1">
        <v>1.64</v>
      </c>
      <c r="L4" s="1"/>
      <c r="M4" s="1"/>
      <c r="N4" s="1"/>
      <c r="O4" s="1"/>
      <c r="P4" s="1"/>
      <c r="Q4" s="1"/>
      <c r="S4" s="1">
        <v>1.18</v>
      </c>
      <c r="T4" s="1">
        <v>1.18</v>
      </c>
      <c r="U4" s="1">
        <v>1.09</v>
      </c>
      <c r="V4" s="1">
        <v>1.06</v>
      </c>
      <c r="W4" s="1">
        <v>1.09</v>
      </c>
      <c r="X4" s="1"/>
      <c r="Y4" s="1"/>
      <c r="Z4" s="1"/>
      <c r="AA4" s="1"/>
      <c r="AB4" s="1"/>
      <c r="AC4" s="1"/>
      <c r="AD4" t="s">
        <v>355</v>
      </c>
      <c r="AE4" s="1">
        <f>IF(B4="","",SUM(G4:K4))</f>
        <v>14.42</v>
      </c>
      <c r="AF4" s="1">
        <f>IF(B4="","",RANK(AE4,$AE$3:$AE$202,0))</f>
        <v>1</v>
      </c>
      <c r="AG4" s="13">
        <f>IF(B4="","",IF(LOOKUP(AF4,'[1]Fresno 2010 Pay Sheet'!$A$5:$A$35,'[1]Fresno 2010 Pay Sheet'!$B$5:$B$35)&gt;0,LOOKUP(AF4,'[1]Fresno 2010 Pay Sheet'!$A$5:$A$35,'[1]Fresno 2010 Pay Sheet'!$B$5:$B$35),0))</f>
        <v>900</v>
      </c>
      <c r="AH4" s="1">
        <f>IF(B4="","",SUM(S4:W4))</f>
        <v>5.6</v>
      </c>
      <c r="AI4" s="1">
        <f>IF(B4="","",RANK(AH4,$AH$3:$AH$202,0))</f>
        <v>39</v>
      </c>
      <c r="AJ4" s="13">
        <f>IF(B4="","",IF(LOOKUP(AI4,'[1]Fresno 2010 Pay Sheet'!$C$5:$C$35,'[1]Fresno 2010 Pay Sheet'!$D$5:$D$35)&gt;0,LOOKUP(AI4,'[1]Fresno 2010 Pay Sheet'!$C$5:$C$35,'[1]Fresno 2010 Pay Sheet'!$D$5:$D$35),0))</f>
        <v>0</v>
      </c>
      <c r="AK4" s="1">
        <f>IF(B4="","",AE4+AH4)</f>
        <v>20.02</v>
      </c>
      <c r="AL4" s="1">
        <f>IF(B4="","",RANK(AK4,$AK$3:$AK$202,0))</f>
        <v>2</v>
      </c>
      <c r="AM4" s="13">
        <f>IF(B4="","",IF(LOOKUP(AL4,'[1]Fresno 2010 Pay Sheet'!$E$5:$E$35,'[1]Fresno 2010 Pay Sheet'!$F$5:$F$35)&gt;0,LOOKUP(AL4,'[1]Fresno 2010 Pay Sheet'!$E$5:$E$35,'[1]Fresno 2010 Pay Sheet'!$F$5:$F$35),0))</f>
        <v>1500</v>
      </c>
      <c r="AN4" s="1">
        <f aca="true" t="shared" si="72" ref="AN4:AN67">IF(B4="","",AF4-AI4)</f>
        <v>-38</v>
      </c>
      <c r="AO4" s="1">
        <f t="shared" si="0"/>
      </c>
      <c r="AP4" s="1">
        <f t="shared" si="1"/>
        <v>5</v>
      </c>
      <c r="AQ4" s="1">
        <f t="shared" si="2"/>
        <v>8.32</v>
      </c>
      <c r="AR4" s="1">
        <f t="shared" si="3"/>
        <v>2</v>
      </c>
      <c r="AS4" s="1">
        <f t="shared" si="4"/>
        <v>5</v>
      </c>
      <c r="AT4" s="1">
        <f t="shared" si="5"/>
        <v>1.18</v>
      </c>
      <c r="AU4" s="1">
        <f t="shared" si="6"/>
      </c>
      <c r="AV4" s="1">
        <f t="shared" si="7"/>
        <v>10</v>
      </c>
      <c r="AW4" s="1">
        <f t="shared" si="8"/>
        <v>0</v>
      </c>
      <c r="AX4" s="1">
        <f t="shared" si="9"/>
        <v>2</v>
      </c>
      <c r="AY4" s="1">
        <f t="shared" si="10"/>
        <v>0</v>
      </c>
      <c r="AZ4" s="1">
        <f t="shared" si="11"/>
        <v>2</v>
      </c>
      <c r="BA4" s="1">
        <f t="shared" si="12"/>
      </c>
      <c r="BB4" s="1">
        <f t="shared" si="13"/>
      </c>
      <c r="BC4" s="1">
        <f t="shared" si="14"/>
      </c>
      <c r="BD4" s="1">
        <f t="shared" si="15"/>
      </c>
      <c r="BE4" s="1">
        <f t="shared" si="16"/>
        <v>0</v>
      </c>
      <c r="BF4" s="14">
        <f t="shared" si="17"/>
        <v>2</v>
      </c>
      <c r="BG4" s="1">
        <f t="shared" si="18"/>
        <v>0</v>
      </c>
      <c r="BH4" s="14">
        <f t="shared" si="19"/>
        <v>2</v>
      </c>
      <c r="BI4" s="14">
        <f t="shared" si="20"/>
        <v>0</v>
      </c>
      <c r="BJ4" s="14">
        <f t="shared" si="21"/>
        <v>2</v>
      </c>
      <c r="BK4" s="1">
        <f t="shared" si="22"/>
        <v>0</v>
      </c>
      <c r="BL4" s="14">
        <f t="shared" si="23"/>
        <v>2</v>
      </c>
      <c r="BM4" s="1">
        <f t="shared" si="24"/>
        <v>0</v>
      </c>
      <c r="BN4" s="14">
        <f t="shared" si="25"/>
        <v>2</v>
      </c>
      <c r="BO4" s="1">
        <f t="shared" si="26"/>
        <v>0</v>
      </c>
      <c r="BP4" s="14">
        <f t="shared" si="27"/>
        <v>2</v>
      </c>
      <c r="BQ4" s="1">
        <f t="shared" si="28"/>
        <v>0</v>
      </c>
      <c r="BR4" s="14">
        <f t="shared" si="29"/>
        <v>2</v>
      </c>
      <c r="BS4" s="1">
        <f t="shared" si="30"/>
        <v>0</v>
      </c>
      <c r="BT4" s="14">
        <f t="shared" si="31"/>
        <v>2</v>
      </c>
      <c r="BU4" s="1">
        <f t="shared" si="32"/>
      </c>
      <c r="BV4" s="1">
        <f t="shared" si="33"/>
      </c>
      <c r="BW4" s="1">
        <f t="shared" si="34"/>
      </c>
      <c r="BX4" s="1">
        <f t="shared" si="35"/>
      </c>
      <c r="BY4" s="1">
        <f t="shared" si="36"/>
      </c>
      <c r="BZ4" s="1">
        <f t="shared" si="37"/>
      </c>
      <c r="CA4" s="1">
        <f t="shared" si="38"/>
      </c>
      <c r="CB4" s="1">
        <f t="shared" si="39"/>
      </c>
      <c r="CC4" s="1">
        <f t="shared" si="40"/>
      </c>
      <c r="CD4" s="1">
        <f t="shared" si="41"/>
      </c>
      <c r="CE4" s="1">
        <f t="shared" si="42"/>
      </c>
      <c r="CF4" s="1">
        <f t="shared" si="43"/>
      </c>
      <c r="CG4" s="1">
        <f t="shared" si="44"/>
      </c>
      <c r="CH4" s="1">
        <f t="shared" si="45"/>
      </c>
      <c r="CI4" s="1">
        <f t="shared" si="46"/>
      </c>
      <c r="CJ4" s="1">
        <f t="shared" si="47"/>
        <v>5</v>
      </c>
      <c r="CK4" s="1">
        <f t="shared" si="48"/>
      </c>
      <c r="CL4" s="1">
        <f t="shared" si="49"/>
      </c>
      <c r="CM4" s="1">
        <f t="shared" si="50"/>
      </c>
      <c r="CN4" s="1">
        <f t="shared" si="51"/>
      </c>
      <c r="CO4" s="1">
        <f t="shared" si="52"/>
      </c>
      <c r="CP4" s="1">
        <f t="shared" si="53"/>
        <v>5</v>
      </c>
      <c r="CQ4" s="1">
        <f t="shared" si="54"/>
      </c>
      <c r="CR4" s="1">
        <f t="shared" si="55"/>
      </c>
      <c r="CS4" s="1">
        <f t="shared" si="56"/>
      </c>
      <c r="CT4" s="1">
        <f t="shared" si="57"/>
      </c>
      <c r="CU4" s="1">
        <f t="shared" si="58"/>
      </c>
      <c r="CV4" s="1">
        <f t="shared" si="59"/>
      </c>
      <c r="CW4" s="1">
        <f t="shared" si="60"/>
      </c>
      <c r="CX4" s="1">
        <f t="shared" si="61"/>
      </c>
      <c r="CY4" s="1">
        <f t="shared" si="62"/>
      </c>
      <c r="CZ4" s="1">
        <f t="shared" si="63"/>
      </c>
      <c r="DA4" s="1">
        <f t="shared" si="64"/>
        <v>10</v>
      </c>
      <c r="DB4" s="1">
        <f t="shared" si="65"/>
      </c>
      <c r="DC4" s="1">
        <f t="shared" si="66"/>
      </c>
      <c r="DD4" s="1">
        <f t="shared" si="67"/>
      </c>
      <c r="DE4" s="1">
        <f t="shared" si="68"/>
        <v>2</v>
      </c>
      <c r="DF4" s="1">
        <f t="shared" si="69"/>
      </c>
      <c r="DG4" s="1">
        <f t="shared" si="70"/>
      </c>
      <c r="DH4" s="2">
        <f t="shared" si="71"/>
        <v>99.00990099009901</v>
      </c>
      <c r="DI4" s="12"/>
      <c r="DJ4" s="12"/>
    </row>
    <row r="5" spans="1:114" ht="12.75">
      <c r="A5" s="1">
        <v>40</v>
      </c>
      <c r="B5" s="11" t="s">
        <v>287</v>
      </c>
      <c r="C5" s="12" t="s">
        <v>185</v>
      </c>
      <c r="D5" s="11" t="s">
        <v>288</v>
      </c>
      <c r="E5" s="12" t="s">
        <v>206</v>
      </c>
      <c r="F5" s="12" t="s">
        <v>111</v>
      </c>
      <c r="G5" s="1">
        <v>1.64</v>
      </c>
      <c r="H5" s="1">
        <v>1.64</v>
      </c>
      <c r="I5" s="1">
        <v>3.24</v>
      </c>
      <c r="J5" s="1">
        <v>1.32</v>
      </c>
      <c r="K5" s="1">
        <v>1.86</v>
      </c>
      <c r="L5" s="1"/>
      <c r="M5" s="1"/>
      <c r="N5" s="1"/>
      <c r="O5" s="1"/>
      <c r="P5" s="1"/>
      <c r="Q5" s="1"/>
      <c r="S5" s="1">
        <v>1.38</v>
      </c>
      <c r="T5" s="1">
        <v>1.86</v>
      </c>
      <c r="U5" s="1">
        <v>1.72</v>
      </c>
      <c r="V5" s="1">
        <v>1.32</v>
      </c>
      <c r="W5" s="1">
        <v>1.78</v>
      </c>
      <c r="X5" s="1"/>
      <c r="Y5" s="1"/>
      <c r="Z5" s="1"/>
      <c r="AA5" s="1"/>
      <c r="AB5" s="1"/>
      <c r="AC5" s="1"/>
      <c r="AD5" t="s">
        <v>116</v>
      </c>
      <c r="AE5" s="1">
        <f>IF(B5="","",SUM(G5:K5))</f>
        <v>9.7</v>
      </c>
      <c r="AF5" s="1">
        <f>IF(B5="","",RANK(AE5,$AE$3:$AE$202,0))</f>
        <v>2</v>
      </c>
      <c r="AG5" s="13">
        <f>IF(B5="","",IF(LOOKUP(AF5,'[1]Fresno 2010 Pay Sheet'!$A$5:$A$35,'[1]Fresno 2010 Pay Sheet'!$B$5:$B$35)&gt;0,LOOKUP(AF5,'[1]Fresno 2010 Pay Sheet'!$A$5:$A$35,'[1]Fresno 2010 Pay Sheet'!$B$5:$B$35),0))</f>
        <v>700</v>
      </c>
      <c r="AH5" s="1">
        <f>IF(B5="","",SUM(S5:W5))</f>
        <v>8.06</v>
      </c>
      <c r="AI5" s="1">
        <f>IF(B5="","",RANK(AH5,$AH$3:$AH$202,0))</f>
        <v>6</v>
      </c>
      <c r="AJ5" s="13">
        <f>IF(B5="","",IF(LOOKUP(AI5,'[1]Fresno 2010 Pay Sheet'!$C$5:$C$35,'[1]Fresno 2010 Pay Sheet'!$D$5:$D$35)&gt;0,LOOKUP(AI5,'[1]Fresno 2010 Pay Sheet'!$C$5:$C$35,'[1]Fresno 2010 Pay Sheet'!$D$5:$D$35),0))</f>
        <v>300</v>
      </c>
      <c r="AK5" s="1">
        <f>IF(B5="","",AE5+AH5)</f>
        <v>17.759999999999998</v>
      </c>
      <c r="AL5" s="1">
        <f>IF(B5="","",RANK(AK5,$AK$3:$AK$202,0))</f>
        <v>3</v>
      </c>
      <c r="AM5" s="13">
        <f>IF(B5="","",IF(LOOKUP(AL5,'[1]Fresno 2010 Pay Sheet'!$E$5:$E$35,'[1]Fresno 2010 Pay Sheet'!$F$5:$F$35)&gt;0,LOOKUP(AL5,'[1]Fresno 2010 Pay Sheet'!$E$5:$E$35,'[1]Fresno 2010 Pay Sheet'!$F$5:$F$35),0))</f>
        <v>1000</v>
      </c>
      <c r="AN5" s="1">
        <f t="shared" si="72"/>
        <v>-4</v>
      </c>
      <c r="AO5" s="1">
        <f t="shared" si="0"/>
      </c>
      <c r="AP5" s="1">
        <f t="shared" si="1"/>
        <v>5</v>
      </c>
      <c r="AQ5" s="1">
        <f t="shared" si="2"/>
        <v>3.24</v>
      </c>
      <c r="AR5" s="1">
        <f t="shared" si="3"/>
      </c>
      <c r="AS5" s="1">
        <f t="shared" si="4"/>
        <v>5</v>
      </c>
      <c r="AT5" s="1">
        <f t="shared" si="5"/>
        <v>1.86</v>
      </c>
      <c r="AU5" s="1">
        <f t="shared" si="6"/>
      </c>
      <c r="AV5" s="1">
        <f t="shared" si="7"/>
        <v>10</v>
      </c>
      <c r="AW5" s="1">
        <f t="shared" si="8"/>
        <v>0</v>
      </c>
      <c r="AX5" s="1">
        <f t="shared" si="9"/>
        <v>40</v>
      </c>
      <c r="AY5" s="1">
        <f t="shared" si="10"/>
        <v>0</v>
      </c>
      <c r="AZ5" s="1">
        <f t="shared" si="11"/>
        <v>40</v>
      </c>
      <c r="BA5" s="1">
        <f t="shared" si="12"/>
      </c>
      <c r="BB5" s="1">
        <f t="shared" si="13"/>
      </c>
      <c r="BC5" s="1">
        <f t="shared" si="14"/>
      </c>
      <c r="BD5" s="1">
        <f t="shared" si="15"/>
      </c>
      <c r="BE5" s="1">
        <f t="shared" si="16"/>
        <v>0</v>
      </c>
      <c r="BF5" s="14">
        <f t="shared" si="17"/>
        <v>40</v>
      </c>
      <c r="BG5" s="1">
        <f t="shared" si="18"/>
        <v>0</v>
      </c>
      <c r="BH5" s="14">
        <f t="shared" si="19"/>
        <v>40</v>
      </c>
      <c r="BI5" s="14">
        <f t="shared" si="20"/>
        <v>0</v>
      </c>
      <c r="BJ5" s="14">
        <f t="shared" si="21"/>
        <v>40</v>
      </c>
      <c r="BK5" s="1">
        <f t="shared" si="22"/>
        <v>0</v>
      </c>
      <c r="BL5" s="14">
        <f t="shared" si="23"/>
        <v>40</v>
      </c>
      <c r="BM5" s="1">
        <f t="shared" si="24"/>
        <v>0</v>
      </c>
      <c r="BN5" s="14">
        <f t="shared" si="25"/>
        <v>40</v>
      </c>
      <c r="BO5" s="1">
        <f t="shared" si="26"/>
        <v>0</v>
      </c>
      <c r="BP5" s="14">
        <f t="shared" si="27"/>
        <v>40</v>
      </c>
      <c r="BQ5" s="1">
        <f t="shared" si="28"/>
        <v>0</v>
      </c>
      <c r="BR5" s="14">
        <f t="shared" si="29"/>
        <v>40</v>
      </c>
      <c r="BS5" s="1">
        <f t="shared" si="30"/>
        <v>0</v>
      </c>
      <c r="BT5" s="14">
        <f t="shared" si="31"/>
        <v>40</v>
      </c>
      <c r="BU5" s="1">
        <f t="shared" si="32"/>
      </c>
      <c r="BV5" s="1">
        <f t="shared" si="33"/>
      </c>
      <c r="BW5" s="1">
        <f t="shared" si="34"/>
      </c>
      <c r="BX5" s="1">
        <f t="shared" si="35"/>
      </c>
      <c r="BY5" s="1">
        <f t="shared" si="36"/>
      </c>
      <c r="BZ5" s="1">
        <f t="shared" si="37"/>
      </c>
      <c r="CA5" s="1">
        <f t="shared" si="38"/>
      </c>
      <c r="CB5" s="1">
        <f t="shared" si="39"/>
      </c>
      <c r="CC5" s="1">
        <f t="shared" si="40"/>
      </c>
      <c r="CD5" s="1">
        <f t="shared" si="41"/>
      </c>
      <c r="CE5" s="1">
        <f t="shared" si="42"/>
      </c>
      <c r="CF5" s="1">
        <f t="shared" si="43"/>
      </c>
      <c r="CG5" s="1">
        <f t="shared" si="44"/>
      </c>
      <c r="CH5" s="1">
        <f t="shared" si="45"/>
      </c>
      <c r="CI5" s="1">
        <f t="shared" si="46"/>
      </c>
      <c r="CJ5" s="1">
        <f t="shared" si="47"/>
        <v>5</v>
      </c>
      <c r="CK5" s="1">
        <f t="shared" si="48"/>
      </c>
      <c r="CL5" s="1">
        <f t="shared" si="49"/>
      </c>
      <c r="CM5" s="1">
        <f t="shared" si="50"/>
      </c>
      <c r="CN5" s="1">
        <f t="shared" si="51"/>
      </c>
      <c r="CO5" s="1">
        <f t="shared" si="52"/>
      </c>
      <c r="CP5" s="1">
        <f t="shared" si="53"/>
        <v>5</v>
      </c>
      <c r="CQ5" s="1">
        <f t="shared" si="54"/>
      </c>
      <c r="CR5" s="1">
        <f t="shared" si="55"/>
      </c>
      <c r="CS5" s="1">
        <f t="shared" si="56"/>
      </c>
      <c r="CT5" s="1">
        <f t="shared" si="57"/>
      </c>
      <c r="CU5" s="1">
        <f t="shared" si="58"/>
      </c>
      <c r="CV5" s="1">
        <f t="shared" si="59"/>
      </c>
      <c r="CW5" s="1">
        <f t="shared" si="60"/>
      </c>
      <c r="CX5" s="1">
        <f t="shared" si="61"/>
      </c>
      <c r="CY5" s="1">
        <f t="shared" si="62"/>
      </c>
      <c r="CZ5" s="1">
        <f t="shared" si="63"/>
      </c>
      <c r="DA5" s="1">
        <f t="shared" si="64"/>
        <v>10</v>
      </c>
      <c r="DB5" s="1">
        <f t="shared" si="65"/>
        <v>3</v>
      </c>
      <c r="DC5" s="1">
        <f t="shared" si="66"/>
        <v>2</v>
      </c>
      <c r="DD5" s="1">
        <f t="shared" si="67"/>
      </c>
      <c r="DE5" s="1">
        <f t="shared" si="68"/>
        <v>40</v>
      </c>
      <c r="DF5" s="1">
        <f t="shared" si="69"/>
      </c>
      <c r="DG5" s="1">
        <f t="shared" si="70"/>
      </c>
      <c r="DH5" s="2">
        <f t="shared" si="71"/>
        <v>98.01980198019803</v>
      </c>
      <c r="DI5" s="12"/>
      <c r="DJ5" s="12"/>
    </row>
    <row r="6" spans="1:114" ht="12.75">
      <c r="A6" s="1">
        <v>71</v>
      </c>
      <c r="B6" s="11" t="s">
        <v>179</v>
      </c>
      <c r="C6" s="12" t="s">
        <v>104</v>
      </c>
      <c r="D6" s="11" t="s">
        <v>180</v>
      </c>
      <c r="E6" s="12" t="s">
        <v>104</v>
      </c>
      <c r="F6" s="12" t="s">
        <v>111</v>
      </c>
      <c r="G6" s="1">
        <v>1.32</v>
      </c>
      <c r="H6" s="1">
        <v>1.09</v>
      </c>
      <c r="I6" s="1">
        <v>1.78</v>
      </c>
      <c r="J6" s="1">
        <v>1.44</v>
      </c>
      <c r="K6" s="1">
        <v>1.38</v>
      </c>
      <c r="L6" s="1"/>
      <c r="M6" s="1"/>
      <c r="N6" s="1"/>
      <c r="O6" s="1"/>
      <c r="P6" s="1"/>
      <c r="Q6" s="1"/>
      <c r="S6" s="1">
        <v>1.24</v>
      </c>
      <c r="T6" s="1">
        <v>1.24</v>
      </c>
      <c r="U6" s="1">
        <v>1.58</v>
      </c>
      <c r="V6" s="1">
        <v>3.94</v>
      </c>
      <c r="W6" s="1">
        <v>1.32</v>
      </c>
      <c r="X6" s="1"/>
      <c r="Y6" s="1"/>
      <c r="Z6" s="1"/>
      <c r="AA6" s="1"/>
      <c r="AB6" s="1"/>
      <c r="AC6" s="1"/>
      <c r="AD6" t="s">
        <v>107</v>
      </c>
      <c r="AE6" s="1">
        <f>IF(B6="","",SUM(G6:K6))</f>
        <v>7.010000000000001</v>
      </c>
      <c r="AF6" s="1">
        <f>IF(B6="","",RANK(AE6,$AE$3:$AE$202,0))</f>
        <v>17</v>
      </c>
      <c r="AG6" s="13">
        <f>IF(B6="","",IF(LOOKUP(AF6,'[1]Fresno 2010 Pay Sheet'!$A$5:$A$35,'[1]Fresno 2010 Pay Sheet'!$B$5:$B$35)&gt;0,LOOKUP(AF6,'[1]Fresno 2010 Pay Sheet'!$A$5:$A$35,'[1]Fresno 2010 Pay Sheet'!$B$5:$B$35),0))</f>
        <v>0</v>
      </c>
      <c r="AH6" s="1">
        <f>IF(B6="","",SUM(S6:W6))</f>
        <v>9.32</v>
      </c>
      <c r="AI6" s="1">
        <f>IF(B6="","",RANK(AH6,$AH$3:$AH$202,0))</f>
        <v>2</v>
      </c>
      <c r="AJ6" s="13">
        <f>IF(B6="","",IF(LOOKUP(AI6,'[1]Fresno 2010 Pay Sheet'!$C$5:$C$35,'[1]Fresno 2010 Pay Sheet'!$D$5:$D$35)&gt;0,LOOKUP(AI6,'[1]Fresno 2010 Pay Sheet'!$C$5:$C$35,'[1]Fresno 2010 Pay Sheet'!$D$5:$D$35),0))</f>
        <v>700</v>
      </c>
      <c r="AK6" s="1">
        <f>IF(B6="","",AE6+AH6)</f>
        <v>16.330000000000002</v>
      </c>
      <c r="AL6" s="1">
        <f>IF(B6="","",RANK(AK6,$AK$3:$AK$202,0))</f>
        <v>4</v>
      </c>
      <c r="AM6" s="13">
        <f>IF(B6="","",IF(LOOKUP(AL6,'[1]Fresno 2010 Pay Sheet'!$E$5:$E$35,'[1]Fresno 2010 Pay Sheet'!$F$5:$F$35)&gt;0,LOOKUP(AL6,'[1]Fresno 2010 Pay Sheet'!$E$5:$E$35,'[1]Fresno 2010 Pay Sheet'!$F$5:$F$35),0))</f>
        <v>600</v>
      </c>
      <c r="AN6" s="1">
        <f t="shared" si="72"/>
        <v>15</v>
      </c>
      <c r="AO6" s="1">
        <f t="shared" si="0"/>
      </c>
      <c r="AP6" s="1">
        <f t="shared" si="1"/>
        <v>5</v>
      </c>
      <c r="AQ6" s="1">
        <f t="shared" si="2"/>
        <v>1.78</v>
      </c>
      <c r="AR6" s="1">
        <f t="shared" si="3"/>
      </c>
      <c r="AS6" s="1">
        <f t="shared" si="4"/>
        <v>5</v>
      </c>
      <c r="AT6" s="1">
        <f t="shared" si="5"/>
        <v>3.94</v>
      </c>
      <c r="AU6" s="1">
        <f t="shared" si="6"/>
      </c>
      <c r="AV6" s="1">
        <f t="shared" si="7"/>
        <v>10</v>
      </c>
      <c r="AW6" s="1">
        <f t="shared" si="8"/>
        <v>0</v>
      </c>
      <c r="AX6" s="1">
        <f t="shared" si="9"/>
        <v>71</v>
      </c>
      <c r="AY6" s="1">
        <f t="shared" si="10"/>
        <v>0</v>
      </c>
      <c r="AZ6" s="1">
        <f t="shared" si="11"/>
        <v>71</v>
      </c>
      <c r="BA6" s="1">
        <f t="shared" si="12"/>
      </c>
      <c r="BB6" s="1">
        <f t="shared" si="13"/>
      </c>
      <c r="BC6" s="1">
        <f t="shared" si="14"/>
      </c>
      <c r="BD6" s="1">
        <f t="shared" si="15"/>
      </c>
      <c r="BE6" s="1">
        <f t="shared" si="16"/>
        <v>0</v>
      </c>
      <c r="BF6" s="14">
        <f t="shared" si="17"/>
        <v>71</v>
      </c>
      <c r="BG6" s="1">
        <f t="shared" si="18"/>
        <v>0</v>
      </c>
      <c r="BH6" s="14">
        <f t="shared" si="19"/>
        <v>71</v>
      </c>
      <c r="BI6" s="14">
        <f t="shared" si="20"/>
        <v>0</v>
      </c>
      <c r="BJ6" s="14">
        <f t="shared" si="21"/>
        <v>71</v>
      </c>
      <c r="BK6" s="1">
        <f t="shared" si="22"/>
        <v>0</v>
      </c>
      <c r="BL6" s="14">
        <f t="shared" si="23"/>
        <v>71</v>
      </c>
      <c r="BM6" s="1">
        <f t="shared" si="24"/>
        <v>0</v>
      </c>
      <c r="BN6" s="14">
        <f t="shared" si="25"/>
        <v>71</v>
      </c>
      <c r="BO6" s="1">
        <f t="shared" si="26"/>
        <v>0</v>
      </c>
      <c r="BP6" s="14">
        <f t="shared" si="27"/>
        <v>71</v>
      </c>
      <c r="BQ6" s="1">
        <f t="shared" si="28"/>
        <v>0</v>
      </c>
      <c r="BR6" s="14">
        <f t="shared" si="29"/>
        <v>71</v>
      </c>
      <c r="BS6" s="1">
        <f t="shared" si="30"/>
        <v>0</v>
      </c>
      <c r="BT6" s="14">
        <f t="shared" si="31"/>
        <v>71</v>
      </c>
      <c r="BU6" s="1">
        <f t="shared" si="32"/>
      </c>
      <c r="BV6" s="1">
        <f t="shared" si="33"/>
      </c>
      <c r="BW6" s="1">
        <f t="shared" si="34"/>
      </c>
      <c r="BX6" s="1">
        <f t="shared" si="35"/>
      </c>
      <c r="BY6" s="1">
        <f t="shared" si="36"/>
      </c>
      <c r="BZ6" s="1">
        <f t="shared" si="37"/>
      </c>
      <c r="CA6" s="1">
        <f t="shared" si="38"/>
      </c>
      <c r="CB6" s="1">
        <f t="shared" si="39"/>
      </c>
      <c r="CC6" s="1">
        <f t="shared" si="40"/>
      </c>
      <c r="CD6" s="1">
        <f t="shared" si="41"/>
      </c>
      <c r="CE6" s="1">
        <f t="shared" si="42"/>
      </c>
      <c r="CF6" s="1">
        <f t="shared" si="43"/>
      </c>
      <c r="CG6" s="1">
        <f t="shared" si="44"/>
      </c>
      <c r="CH6" s="1">
        <f t="shared" si="45"/>
      </c>
      <c r="CI6" s="1">
        <f t="shared" si="46"/>
      </c>
      <c r="CJ6" s="1">
        <f t="shared" si="47"/>
        <v>5</v>
      </c>
      <c r="CK6" s="1">
        <f t="shared" si="48"/>
      </c>
      <c r="CL6" s="1">
        <f t="shared" si="49"/>
      </c>
      <c r="CM6" s="1">
        <f t="shared" si="50"/>
      </c>
      <c r="CN6" s="1">
        <f t="shared" si="51"/>
      </c>
      <c r="CO6" s="1">
        <f t="shared" si="52"/>
      </c>
      <c r="CP6" s="1">
        <f t="shared" si="53"/>
        <v>5</v>
      </c>
      <c r="CQ6" s="1">
        <f t="shared" si="54"/>
      </c>
      <c r="CR6" s="1">
        <f t="shared" si="55"/>
      </c>
      <c r="CS6" s="1">
        <f t="shared" si="56"/>
      </c>
      <c r="CT6" s="1">
        <f t="shared" si="57"/>
      </c>
      <c r="CU6" s="1">
        <f t="shared" si="58"/>
      </c>
      <c r="CV6" s="1">
        <f t="shared" si="59"/>
      </c>
      <c r="CW6" s="1">
        <f t="shared" si="60"/>
      </c>
      <c r="CX6" s="1">
        <f t="shared" si="61"/>
      </c>
      <c r="CY6" s="1">
        <f t="shared" si="62"/>
      </c>
      <c r="CZ6" s="1">
        <f t="shared" si="63"/>
      </c>
      <c r="DA6" s="1">
        <f t="shared" si="64"/>
        <v>10</v>
      </c>
      <c r="DB6" s="1">
        <f t="shared" si="65"/>
      </c>
      <c r="DC6" s="1">
        <f t="shared" si="66"/>
      </c>
      <c r="DD6" s="1">
        <f t="shared" si="67"/>
      </c>
      <c r="DE6" s="1">
        <f t="shared" si="68"/>
        <v>71</v>
      </c>
      <c r="DF6" s="1">
        <f t="shared" si="69"/>
      </c>
      <c r="DG6" s="1">
        <f t="shared" si="70"/>
      </c>
      <c r="DH6" s="2">
        <f t="shared" si="71"/>
        <v>97.02970297029702</v>
      </c>
      <c r="DI6" s="12"/>
      <c r="DJ6" s="12"/>
    </row>
    <row r="7" spans="1:114" ht="12.75">
      <c r="A7" s="1">
        <v>39</v>
      </c>
      <c r="B7" s="11" t="s">
        <v>223</v>
      </c>
      <c r="C7" s="12" t="s">
        <v>224</v>
      </c>
      <c r="D7" s="11" t="s">
        <v>225</v>
      </c>
      <c r="E7" s="12" t="s">
        <v>226</v>
      </c>
      <c r="F7" s="12" t="s">
        <v>111</v>
      </c>
      <c r="G7" s="1">
        <v>1.44</v>
      </c>
      <c r="H7" s="1">
        <v>1.38</v>
      </c>
      <c r="I7" s="1">
        <v>1.32</v>
      </c>
      <c r="J7" s="1">
        <v>1.58</v>
      </c>
      <c r="K7" s="1">
        <v>1.72</v>
      </c>
      <c r="L7" s="1"/>
      <c r="M7" s="1"/>
      <c r="N7" s="1"/>
      <c r="O7" s="1"/>
      <c r="P7" s="1"/>
      <c r="Q7" s="1"/>
      <c r="S7" s="1">
        <v>1.5</v>
      </c>
      <c r="T7" s="1">
        <v>1.58</v>
      </c>
      <c r="U7" s="1">
        <v>1.58</v>
      </c>
      <c r="V7" s="1">
        <v>2.12</v>
      </c>
      <c r="W7" s="1">
        <v>1.78</v>
      </c>
      <c r="X7" s="1"/>
      <c r="Y7" s="1"/>
      <c r="Z7" s="1"/>
      <c r="AA7" s="1"/>
      <c r="AB7" s="1"/>
      <c r="AC7" s="1"/>
      <c r="AD7" t="s">
        <v>227</v>
      </c>
      <c r="AE7" s="1">
        <f>IF(B7="","",SUM(G7:K7))</f>
        <v>7.4399999999999995</v>
      </c>
      <c r="AF7" s="1">
        <f>IF(B7="","",RANK(AE7,$AE$3:$AE$202,0))</f>
        <v>8</v>
      </c>
      <c r="AG7" s="13">
        <f>IF(B7="","",IF(LOOKUP(AF7,'[1]Fresno 2010 Pay Sheet'!$A$5:$A$35,'[1]Fresno 2010 Pay Sheet'!$B$5:$B$35)&gt;0,LOOKUP(AF7,'[1]Fresno 2010 Pay Sheet'!$A$5:$A$35,'[1]Fresno 2010 Pay Sheet'!$B$5:$B$35),0))</f>
        <v>200</v>
      </c>
      <c r="AH7" s="1">
        <f>IF(B7="","",SUM(S7:W7))</f>
        <v>8.56</v>
      </c>
      <c r="AI7" s="1">
        <f>IF(B7="","",RANK(AH7,$AH$3:$AH$202,0))</f>
        <v>4</v>
      </c>
      <c r="AJ7" s="13">
        <f>IF(B7="","",IF(LOOKUP(AI7,'[1]Fresno 2010 Pay Sheet'!$C$5:$C$35,'[1]Fresno 2010 Pay Sheet'!$D$5:$D$35)&gt;0,LOOKUP(AI7,'[1]Fresno 2010 Pay Sheet'!$C$5:$C$35,'[1]Fresno 2010 Pay Sheet'!$D$5:$D$35),0))</f>
        <v>500</v>
      </c>
      <c r="AK7" s="1">
        <f>IF(B7="","",AE7+AH7)</f>
        <v>16</v>
      </c>
      <c r="AL7" s="1">
        <f>IF(B7="","",RANK(AK7,$AK$3:$AK$202,0))</f>
        <v>5</v>
      </c>
      <c r="AM7" s="13">
        <f>IF(B7="","",IF(LOOKUP(AL7,'[1]Fresno 2010 Pay Sheet'!$E$5:$E$35,'[1]Fresno 2010 Pay Sheet'!$F$5:$F$35)&gt;0,LOOKUP(AL7,'[1]Fresno 2010 Pay Sheet'!$E$5:$E$35,'[1]Fresno 2010 Pay Sheet'!$F$5:$F$35),0))</f>
        <v>500</v>
      </c>
      <c r="AN7" s="1">
        <f t="shared" si="72"/>
        <v>4</v>
      </c>
      <c r="AO7" s="1">
        <f t="shared" si="0"/>
      </c>
      <c r="AP7" s="1">
        <f t="shared" si="1"/>
        <v>5</v>
      </c>
      <c r="AQ7" s="1">
        <f t="shared" si="2"/>
        <v>1.72</v>
      </c>
      <c r="AR7" s="1">
        <f t="shared" si="3"/>
      </c>
      <c r="AS7" s="1">
        <f t="shared" si="4"/>
        <v>5</v>
      </c>
      <c r="AT7" s="1">
        <f t="shared" si="5"/>
        <v>2.12</v>
      </c>
      <c r="AU7" s="1">
        <f t="shared" si="6"/>
      </c>
      <c r="AV7" s="1">
        <f t="shared" si="7"/>
        <v>10</v>
      </c>
      <c r="AW7" s="1">
        <f t="shared" si="8"/>
        <v>0</v>
      </c>
      <c r="AX7" s="1">
        <f t="shared" si="9"/>
        <v>39</v>
      </c>
      <c r="AY7" s="1">
        <f t="shared" si="10"/>
        <v>0</v>
      </c>
      <c r="AZ7" s="1">
        <f t="shared" si="11"/>
        <v>39</v>
      </c>
      <c r="BA7" s="1">
        <f t="shared" si="12"/>
      </c>
      <c r="BB7" s="1">
        <f t="shared" si="13"/>
      </c>
      <c r="BC7" s="1">
        <f t="shared" si="14"/>
      </c>
      <c r="BD7" s="1">
        <f t="shared" si="15"/>
      </c>
      <c r="BE7" s="1">
        <f t="shared" si="16"/>
        <v>0</v>
      </c>
      <c r="BF7" s="14">
        <f t="shared" si="17"/>
        <v>39</v>
      </c>
      <c r="BG7" s="1">
        <f t="shared" si="18"/>
        <v>0</v>
      </c>
      <c r="BH7" s="14">
        <f t="shared" si="19"/>
        <v>39</v>
      </c>
      <c r="BI7" s="14">
        <f t="shared" si="20"/>
        <v>0</v>
      </c>
      <c r="BJ7" s="14">
        <f t="shared" si="21"/>
        <v>39</v>
      </c>
      <c r="BK7" s="1">
        <f t="shared" si="22"/>
        <v>0</v>
      </c>
      <c r="BL7" s="14">
        <f t="shared" si="23"/>
        <v>39</v>
      </c>
      <c r="BM7" s="1">
        <f t="shared" si="24"/>
        <v>0</v>
      </c>
      <c r="BN7" s="14">
        <f t="shared" si="25"/>
        <v>39</v>
      </c>
      <c r="BO7" s="1">
        <f t="shared" si="26"/>
        <v>0</v>
      </c>
      <c r="BP7" s="14">
        <f t="shared" si="27"/>
        <v>39</v>
      </c>
      <c r="BQ7" s="1">
        <f t="shared" si="28"/>
        <v>0</v>
      </c>
      <c r="BR7" s="14">
        <f t="shared" si="29"/>
        <v>39</v>
      </c>
      <c r="BS7" s="1">
        <f t="shared" si="30"/>
        <v>0</v>
      </c>
      <c r="BT7" s="14">
        <f t="shared" si="31"/>
        <v>39</v>
      </c>
      <c r="BU7" s="1">
        <f t="shared" si="32"/>
      </c>
      <c r="BV7" s="1">
        <f t="shared" si="33"/>
      </c>
      <c r="BW7" s="1">
        <f t="shared" si="34"/>
      </c>
      <c r="BX7" s="1">
        <f t="shared" si="35"/>
      </c>
      <c r="BY7" s="1">
        <f t="shared" si="36"/>
      </c>
      <c r="BZ7" s="1">
        <f t="shared" si="37"/>
      </c>
      <c r="CA7" s="1">
        <f t="shared" si="38"/>
      </c>
      <c r="CB7" s="1">
        <f t="shared" si="39"/>
      </c>
      <c r="CC7" s="1">
        <f t="shared" si="40"/>
      </c>
      <c r="CD7" s="1">
        <f t="shared" si="41"/>
      </c>
      <c r="CE7" s="1">
        <f t="shared" si="42"/>
      </c>
      <c r="CF7" s="1">
        <f t="shared" si="43"/>
      </c>
      <c r="CG7" s="1">
        <f t="shared" si="44"/>
      </c>
      <c r="CH7" s="1">
        <f t="shared" si="45"/>
      </c>
      <c r="CI7" s="1">
        <f t="shared" si="46"/>
      </c>
      <c r="CJ7" s="1">
        <f t="shared" si="47"/>
        <v>5</v>
      </c>
      <c r="CK7" s="1">
        <f t="shared" si="48"/>
      </c>
      <c r="CL7" s="1">
        <f t="shared" si="49"/>
      </c>
      <c r="CM7" s="1">
        <f t="shared" si="50"/>
      </c>
      <c r="CN7" s="1">
        <f t="shared" si="51"/>
      </c>
      <c r="CO7" s="1">
        <f t="shared" si="52"/>
      </c>
      <c r="CP7" s="1">
        <f t="shared" si="53"/>
        <v>5</v>
      </c>
      <c r="CQ7" s="1">
        <f t="shared" si="54"/>
      </c>
      <c r="CR7" s="1">
        <f t="shared" si="55"/>
      </c>
      <c r="CS7" s="1">
        <f t="shared" si="56"/>
      </c>
      <c r="CT7" s="1">
        <f t="shared" si="57"/>
      </c>
      <c r="CU7" s="1">
        <f t="shared" si="58"/>
      </c>
      <c r="CV7" s="1">
        <f t="shared" si="59"/>
      </c>
      <c r="CW7" s="1">
        <f t="shared" si="60"/>
      </c>
      <c r="CX7" s="1">
        <f t="shared" si="61"/>
      </c>
      <c r="CY7" s="1">
        <f t="shared" si="62"/>
      </c>
      <c r="CZ7" s="1">
        <f t="shared" si="63"/>
      </c>
      <c r="DA7" s="1">
        <f t="shared" si="64"/>
        <v>10</v>
      </c>
      <c r="DB7" s="1">
        <f t="shared" si="65"/>
      </c>
      <c r="DC7" s="1">
        <f t="shared" si="66"/>
      </c>
      <c r="DD7" s="1">
        <f t="shared" si="67"/>
      </c>
      <c r="DE7" s="1">
        <f t="shared" si="68"/>
        <v>39</v>
      </c>
      <c r="DF7" s="1">
        <f t="shared" si="69"/>
      </c>
      <c r="DG7" s="1">
        <f t="shared" si="70"/>
      </c>
      <c r="DH7" s="2">
        <f t="shared" si="71"/>
        <v>96.03960396039604</v>
      </c>
      <c r="DI7" s="12"/>
      <c r="DJ7" s="12"/>
    </row>
    <row r="8" spans="1:114" ht="12.75">
      <c r="A8" s="1">
        <v>26</v>
      </c>
      <c r="B8" s="11" t="s">
        <v>155</v>
      </c>
      <c r="C8" s="12" t="s">
        <v>104</v>
      </c>
      <c r="D8" s="11" t="s">
        <v>156</v>
      </c>
      <c r="E8" s="12" t="s">
        <v>104</v>
      </c>
      <c r="F8" s="12" t="s">
        <v>111</v>
      </c>
      <c r="G8" s="1">
        <v>1.5</v>
      </c>
      <c r="H8" s="1">
        <v>1.09</v>
      </c>
      <c r="I8" s="1">
        <v>1.12</v>
      </c>
      <c r="J8" s="1">
        <v>1.38</v>
      </c>
      <c r="K8" s="1">
        <v>1.32</v>
      </c>
      <c r="L8" s="1"/>
      <c r="M8" s="1"/>
      <c r="N8" s="1"/>
      <c r="O8" s="1"/>
      <c r="P8" s="1"/>
      <c r="Q8" s="1"/>
      <c r="S8" s="1">
        <v>2.52</v>
      </c>
      <c r="T8" s="1">
        <v>1.5</v>
      </c>
      <c r="U8" s="1">
        <v>1.58</v>
      </c>
      <c r="V8" s="1">
        <v>1.64</v>
      </c>
      <c r="W8" s="1">
        <v>1.44</v>
      </c>
      <c r="X8" s="1"/>
      <c r="Y8" s="1"/>
      <c r="Z8" s="1"/>
      <c r="AA8" s="1"/>
      <c r="AB8" s="1"/>
      <c r="AC8" s="1"/>
      <c r="AD8" t="s">
        <v>116</v>
      </c>
      <c r="AE8" s="1">
        <f>IF(B8="","",SUM(G8:K8))</f>
        <v>6.41</v>
      </c>
      <c r="AF8" s="1">
        <f>IF(B8="","",RANK(AE8,$AE$3:$AE$202,0))</f>
        <v>31</v>
      </c>
      <c r="AG8" s="13">
        <f>IF(B8="","",IF(LOOKUP(AF8,'[1]Fresno 2010 Pay Sheet'!$A$5:$A$35,'[1]Fresno 2010 Pay Sheet'!$B$5:$B$35)&gt;0,LOOKUP(AF8,'[1]Fresno 2010 Pay Sheet'!$A$5:$A$35,'[1]Fresno 2010 Pay Sheet'!$B$5:$B$35),0))</f>
        <v>0</v>
      </c>
      <c r="AH8" s="1">
        <f>IF(B8="","",SUM(S8:W8))</f>
        <v>8.68</v>
      </c>
      <c r="AI8" s="1">
        <f>IF(B8="","",RANK(AH8,$AH$3:$AH$202,0))</f>
        <v>3</v>
      </c>
      <c r="AJ8" s="13">
        <f>IF(B8="","",IF(LOOKUP(AI8,'[1]Fresno 2010 Pay Sheet'!$C$5:$C$35,'[1]Fresno 2010 Pay Sheet'!$D$5:$D$35)&gt;0,LOOKUP(AI8,'[1]Fresno 2010 Pay Sheet'!$C$5:$C$35,'[1]Fresno 2010 Pay Sheet'!$D$5:$D$35),0))</f>
        <v>600</v>
      </c>
      <c r="AK8" s="1">
        <f>IF(B8="","",AE8+AH8)</f>
        <v>15.09</v>
      </c>
      <c r="AL8" s="1">
        <f>IF(B8="","",RANK(AK8,$AK$3:$AK$202,0))</f>
        <v>6</v>
      </c>
      <c r="AM8" s="13">
        <f>IF(B8="","",IF(LOOKUP(AL8,'[1]Fresno 2010 Pay Sheet'!$E$5:$E$35,'[1]Fresno 2010 Pay Sheet'!$F$5:$F$35)&gt;0,LOOKUP(AL8,'[1]Fresno 2010 Pay Sheet'!$E$5:$E$35,'[1]Fresno 2010 Pay Sheet'!$F$5:$F$35),0))</f>
        <v>400</v>
      </c>
      <c r="AN8" s="1">
        <f t="shared" si="72"/>
        <v>28</v>
      </c>
      <c r="AO8" s="1">
        <f t="shared" si="0"/>
      </c>
      <c r="AP8" s="1">
        <f t="shared" si="1"/>
        <v>5</v>
      </c>
      <c r="AQ8" s="1">
        <f t="shared" si="2"/>
        <v>1.5</v>
      </c>
      <c r="AR8" s="1">
        <f t="shared" si="3"/>
      </c>
      <c r="AS8" s="1">
        <f t="shared" si="4"/>
        <v>5</v>
      </c>
      <c r="AT8" s="1">
        <f t="shared" si="5"/>
        <v>2.52</v>
      </c>
      <c r="AU8" s="1">
        <f t="shared" si="6"/>
      </c>
      <c r="AV8" s="1">
        <f t="shared" si="7"/>
        <v>10</v>
      </c>
      <c r="AW8" s="1">
        <f t="shared" si="8"/>
        <v>0</v>
      </c>
      <c r="AX8" s="1">
        <f t="shared" si="9"/>
        <v>26</v>
      </c>
      <c r="AY8" s="1">
        <f t="shared" si="10"/>
        <v>0</v>
      </c>
      <c r="AZ8" s="1">
        <f t="shared" si="11"/>
        <v>26</v>
      </c>
      <c r="BA8" s="1">
        <f t="shared" si="12"/>
      </c>
      <c r="BB8" s="1">
        <f t="shared" si="13"/>
      </c>
      <c r="BC8" s="1">
        <f t="shared" si="14"/>
      </c>
      <c r="BD8" s="1">
        <f t="shared" si="15"/>
      </c>
      <c r="BE8" s="1">
        <f t="shared" si="16"/>
        <v>0</v>
      </c>
      <c r="BF8" s="14">
        <f t="shared" si="17"/>
        <v>26</v>
      </c>
      <c r="BG8" s="1">
        <f t="shared" si="18"/>
        <v>0</v>
      </c>
      <c r="BH8" s="14">
        <f t="shared" si="19"/>
        <v>26</v>
      </c>
      <c r="BI8" s="14">
        <f t="shared" si="20"/>
        <v>0</v>
      </c>
      <c r="BJ8" s="14">
        <f t="shared" si="21"/>
        <v>26</v>
      </c>
      <c r="BK8" s="1">
        <f t="shared" si="22"/>
        <v>0</v>
      </c>
      <c r="BL8" s="14">
        <f t="shared" si="23"/>
        <v>26</v>
      </c>
      <c r="BM8" s="1">
        <f t="shared" si="24"/>
        <v>0</v>
      </c>
      <c r="BN8" s="14">
        <f t="shared" si="25"/>
        <v>26</v>
      </c>
      <c r="BO8" s="1">
        <f t="shared" si="26"/>
        <v>0</v>
      </c>
      <c r="BP8" s="14">
        <f t="shared" si="27"/>
        <v>26</v>
      </c>
      <c r="BQ8" s="1">
        <f t="shared" si="28"/>
        <v>0</v>
      </c>
      <c r="BR8" s="14">
        <f t="shared" si="29"/>
        <v>26</v>
      </c>
      <c r="BS8" s="1">
        <f t="shared" si="30"/>
        <v>0</v>
      </c>
      <c r="BT8" s="14">
        <f t="shared" si="31"/>
        <v>26</v>
      </c>
      <c r="BU8" s="1">
        <f t="shared" si="32"/>
      </c>
      <c r="BV8" s="1">
        <f t="shared" si="33"/>
      </c>
      <c r="BW8" s="1">
        <f t="shared" si="34"/>
      </c>
      <c r="BX8" s="1">
        <f t="shared" si="35"/>
      </c>
      <c r="BY8" s="1">
        <f t="shared" si="36"/>
      </c>
      <c r="BZ8" s="1">
        <f t="shared" si="37"/>
      </c>
      <c r="CA8" s="1">
        <f t="shared" si="38"/>
      </c>
      <c r="CB8" s="1">
        <f t="shared" si="39"/>
      </c>
      <c r="CC8" s="1">
        <f t="shared" si="40"/>
      </c>
      <c r="CD8" s="1">
        <f t="shared" si="41"/>
      </c>
      <c r="CE8" s="1">
        <f t="shared" si="42"/>
      </c>
      <c r="CF8" s="1">
        <f t="shared" si="43"/>
      </c>
      <c r="CG8" s="1">
        <f t="shared" si="44"/>
      </c>
      <c r="CH8" s="1">
        <f t="shared" si="45"/>
      </c>
      <c r="CI8" s="1">
        <f t="shared" si="46"/>
      </c>
      <c r="CJ8" s="1">
        <f t="shared" si="47"/>
        <v>5</v>
      </c>
      <c r="CK8" s="1">
        <f t="shared" si="48"/>
      </c>
      <c r="CL8" s="1">
        <f t="shared" si="49"/>
      </c>
      <c r="CM8" s="1">
        <f t="shared" si="50"/>
      </c>
      <c r="CN8" s="1">
        <f t="shared" si="51"/>
      </c>
      <c r="CO8" s="1">
        <f t="shared" si="52"/>
      </c>
      <c r="CP8" s="1">
        <f t="shared" si="53"/>
        <v>5</v>
      </c>
      <c r="CQ8" s="1">
        <f t="shared" si="54"/>
      </c>
      <c r="CR8" s="1">
        <f t="shared" si="55"/>
      </c>
      <c r="CS8" s="1">
        <f t="shared" si="56"/>
      </c>
      <c r="CT8" s="1">
        <f t="shared" si="57"/>
      </c>
      <c r="CU8" s="1">
        <f t="shared" si="58"/>
      </c>
      <c r="CV8" s="1">
        <f t="shared" si="59"/>
      </c>
      <c r="CW8" s="1">
        <f t="shared" si="60"/>
      </c>
      <c r="CX8" s="1">
        <f t="shared" si="61"/>
      </c>
      <c r="CY8" s="1">
        <f t="shared" si="62"/>
      </c>
      <c r="CZ8" s="1">
        <f t="shared" si="63"/>
      </c>
      <c r="DA8" s="1">
        <f t="shared" si="64"/>
        <v>10</v>
      </c>
      <c r="DB8" s="1">
        <f t="shared" si="65"/>
        <v>6</v>
      </c>
      <c r="DC8" s="1">
        <f t="shared" si="66"/>
        <v>3</v>
      </c>
      <c r="DD8" s="1">
        <f t="shared" si="67"/>
      </c>
      <c r="DE8" s="1">
        <f t="shared" si="68"/>
        <v>26</v>
      </c>
      <c r="DF8" s="1">
        <f t="shared" si="69"/>
      </c>
      <c r="DG8" s="1">
        <f t="shared" si="70"/>
      </c>
      <c r="DH8" s="2">
        <f t="shared" si="71"/>
        <v>95.04950495049505</v>
      </c>
      <c r="DI8" s="12"/>
      <c r="DJ8" s="12"/>
    </row>
    <row r="9" spans="1:114" ht="12.75">
      <c r="A9" s="1">
        <v>19</v>
      </c>
      <c r="B9" s="11" t="s">
        <v>245</v>
      </c>
      <c r="C9" s="12" t="s">
        <v>246</v>
      </c>
      <c r="D9" s="11" t="s">
        <v>247</v>
      </c>
      <c r="E9" s="12" t="s">
        <v>129</v>
      </c>
      <c r="F9" s="12" t="s">
        <v>111</v>
      </c>
      <c r="G9" s="1">
        <v>1.58</v>
      </c>
      <c r="H9" s="1">
        <v>1.38</v>
      </c>
      <c r="I9" s="1">
        <v>1.64</v>
      </c>
      <c r="J9" s="1">
        <v>1.32</v>
      </c>
      <c r="K9" s="1">
        <v>1.44</v>
      </c>
      <c r="L9" s="1"/>
      <c r="M9" s="1"/>
      <c r="N9" s="1"/>
      <c r="O9" s="1"/>
      <c r="P9" s="1"/>
      <c r="Q9" s="1"/>
      <c r="S9" s="1">
        <v>1.64</v>
      </c>
      <c r="T9" s="1">
        <v>1.18</v>
      </c>
      <c r="U9" s="1">
        <v>1.5</v>
      </c>
      <c r="V9" s="1">
        <v>1.38</v>
      </c>
      <c r="W9" s="1">
        <v>1.58</v>
      </c>
      <c r="X9" s="1"/>
      <c r="Y9" s="1"/>
      <c r="Z9" s="1"/>
      <c r="AA9" s="1"/>
      <c r="AB9" s="1"/>
      <c r="AC9" s="1"/>
      <c r="AD9" t="s">
        <v>116</v>
      </c>
      <c r="AE9" s="1">
        <f>IF(B9="","",SUM(G9:K9))</f>
        <v>7.359999999999999</v>
      </c>
      <c r="AF9" s="1">
        <f>IF(B9="","",RANK(AE9,$AE$3:$AE$202,0))</f>
        <v>11</v>
      </c>
      <c r="AG9" s="13">
        <f>IF(B9="","",IF(LOOKUP(AF9,'[1]Fresno 2010 Pay Sheet'!$A$5:$A$35,'[1]Fresno 2010 Pay Sheet'!$B$5:$B$35)&gt;0,LOOKUP(AF9,'[1]Fresno 2010 Pay Sheet'!$A$5:$A$35,'[1]Fresno 2010 Pay Sheet'!$B$5:$B$35),0))</f>
        <v>100</v>
      </c>
      <c r="AH9" s="1">
        <f>IF(B9="","",SUM(S9:W9))</f>
        <v>7.28</v>
      </c>
      <c r="AI9" s="1">
        <f>IF(B9="","",RANK(AH9,$AH$3:$AH$202,0))</f>
        <v>13</v>
      </c>
      <c r="AJ9" s="13">
        <f>IF(B9="","",IF(LOOKUP(AI9,'[1]Fresno 2010 Pay Sheet'!$C$5:$C$35,'[1]Fresno 2010 Pay Sheet'!$D$5:$D$35)&gt;0,LOOKUP(AI9,'[1]Fresno 2010 Pay Sheet'!$C$5:$C$35,'[1]Fresno 2010 Pay Sheet'!$D$5:$D$35),0))</f>
        <v>100</v>
      </c>
      <c r="AK9" s="1">
        <f>IF(B9="","",AE9+AH9)</f>
        <v>14.64</v>
      </c>
      <c r="AL9" s="1">
        <f>IF(B9="","",RANK(AK9,$AK$3:$AK$202,0))</f>
        <v>7</v>
      </c>
      <c r="AM9" s="13">
        <f>IF(B9="","",IF(LOOKUP(AL9,'[1]Fresno 2010 Pay Sheet'!$E$5:$E$35,'[1]Fresno 2010 Pay Sheet'!$F$5:$F$35)&gt;0,LOOKUP(AL9,'[1]Fresno 2010 Pay Sheet'!$E$5:$E$35,'[1]Fresno 2010 Pay Sheet'!$F$5:$F$35),0))</f>
        <v>300</v>
      </c>
      <c r="AN9" s="1">
        <f t="shared" si="72"/>
        <v>-2</v>
      </c>
      <c r="AO9" s="1">
        <f t="shared" si="0"/>
      </c>
      <c r="AP9" s="1">
        <f t="shared" si="1"/>
        <v>5</v>
      </c>
      <c r="AQ9" s="1">
        <f t="shared" si="2"/>
        <v>1.64</v>
      </c>
      <c r="AR9" s="1">
        <f t="shared" si="3"/>
      </c>
      <c r="AS9" s="1">
        <f t="shared" si="4"/>
        <v>5</v>
      </c>
      <c r="AT9" s="1">
        <f t="shared" si="5"/>
        <v>1.64</v>
      </c>
      <c r="AU9" s="1">
        <f t="shared" si="6"/>
      </c>
      <c r="AV9" s="1">
        <f t="shared" si="7"/>
        <v>10</v>
      </c>
      <c r="AW9" s="1">
        <f t="shared" si="8"/>
        <v>0</v>
      </c>
      <c r="AX9" s="1">
        <f t="shared" si="9"/>
        <v>19</v>
      </c>
      <c r="AY9" s="1">
        <f t="shared" si="10"/>
        <v>0</v>
      </c>
      <c r="AZ9" s="1">
        <f t="shared" si="11"/>
        <v>19</v>
      </c>
      <c r="BA9" s="1">
        <f t="shared" si="12"/>
      </c>
      <c r="BB9" s="1">
        <f t="shared" si="13"/>
      </c>
      <c r="BC9" s="1">
        <f t="shared" si="14"/>
      </c>
      <c r="BD9" s="1">
        <f t="shared" si="15"/>
      </c>
      <c r="BE9" s="1">
        <f t="shared" si="16"/>
        <v>0</v>
      </c>
      <c r="BF9" s="14">
        <f t="shared" si="17"/>
        <v>19</v>
      </c>
      <c r="BG9" s="1">
        <f t="shared" si="18"/>
        <v>0</v>
      </c>
      <c r="BH9" s="14">
        <f t="shared" si="19"/>
        <v>19</v>
      </c>
      <c r="BI9" s="14">
        <f t="shared" si="20"/>
        <v>0</v>
      </c>
      <c r="BJ9" s="14">
        <f t="shared" si="21"/>
        <v>19</v>
      </c>
      <c r="BK9" s="1">
        <f t="shared" si="22"/>
        <v>0</v>
      </c>
      <c r="BL9" s="14">
        <f t="shared" si="23"/>
        <v>19</v>
      </c>
      <c r="BM9" s="1">
        <f t="shared" si="24"/>
        <v>0</v>
      </c>
      <c r="BN9" s="14">
        <f t="shared" si="25"/>
        <v>19</v>
      </c>
      <c r="BO9" s="1">
        <f t="shared" si="26"/>
        <v>0</v>
      </c>
      <c r="BP9" s="14">
        <f t="shared" si="27"/>
        <v>19</v>
      </c>
      <c r="BQ9" s="1">
        <f t="shared" si="28"/>
        <v>0</v>
      </c>
      <c r="BR9" s="14">
        <f t="shared" si="29"/>
        <v>19</v>
      </c>
      <c r="BS9" s="1">
        <f t="shared" si="30"/>
        <v>0</v>
      </c>
      <c r="BT9" s="14">
        <f t="shared" si="31"/>
        <v>19</v>
      </c>
      <c r="BU9" s="1">
        <f t="shared" si="32"/>
      </c>
      <c r="BV9" s="1">
        <f t="shared" si="33"/>
      </c>
      <c r="BW9" s="1">
        <f t="shared" si="34"/>
      </c>
      <c r="BX9" s="1">
        <f t="shared" si="35"/>
      </c>
      <c r="BY9" s="1">
        <f t="shared" si="36"/>
      </c>
      <c r="BZ9" s="1">
        <f t="shared" si="37"/>
      </c>
      <c r="CA9" s="1">
        <f t="shared" si="38"/>
      </c>
      <c r="CB9" s="1">
        <f t="shared" si="39"/>
      </c>
      <c r="CC9" s="1">
        <f t="shared" si="40"/>
      </c>
      <c r="CD9" s="1">
        <f t="shared" si="41"/>
      </c>
      <c r="CE9" s="1">
        <f t="shared" si="42"/>
      </c>
      <c r="CF9" s="1">
        <f t="shared" si="43"/>
      </c>
      <c r="CG9" s="1">
        <f t="shared" si="44"/>
      </c>
      <c r="CH9" s="1">
        <f t="shared" si="45"/>
      </c>
      <c r="CI9" s="1">
        <f t="shared" si="46"/>
      </c>
      <c r="CJ9" s="1">
        <f t="shared" si="47"/>
        <v>5</v>
      </c>
      <c r="CK9" s="1">
        <f t="shared" si="48"/>
      </c>
      <c r="CL9" s="1">
        <f t="shared" si="49"/>
      </c>
      <c r="CM9" s="1">
        <f t="shared" si="50"/>
      </c>
      <c r="CN9" s="1">
        <f t="shared" si="51"/>
      </c>
      <c r="CO9" s="1">
        <f t="shared" si="52"/>
      </c>
      <c r="CP9" s="1">
        <f t="shared" si="53"/>
        <v>5</v>
      </c>
      <c r="CQ9" s="1">
        <f t="shared" si="54"/>
      </c>
      <c r="CR9" s="1">
        <f t="shared" si="55"/>
      </c>
      <c r="CS9" s="1">
        <f t="shared" si="56"/>
      </c>
      <c r="CT9" s="1">
        <f t="shared" si="57"/>
      </c>
      <c r="CU9" s="1">
        <f t="shared" si="58"/>
      </c>
      <c r="CV9" s="1">
        <f t="shared" si="59"/>
      </c>
      <c r="CW9" s="1">
        <f t="shared" si="60"/>
      </c>
      <c r="CX9" s="1">
        <f t="shared" si="61"/>
      </c>
      <c r="CY9" s="1">
        <f t="shared" si="62"/>
      </c>
      <c r="CZ9" s="1">
        <f t="shared" si="63"/>
      </c>
      <c r="DA9" s="1">
        <f t="shared" si="64"/>
        <v>10</v>
      </c>
      <c r="DB9" s="1">
        <f t="shared" si="65"/>
        <v>7</v>
      </c>
      <c r="DC9" s="1">
        <f t="shared" si="66"/>
        <v>4</v>
      </c>
      <c r="DD9" s="1">
        <f t="shared" si="67"/>
      </c>
      <c r="DE9" s="1">
        <f t="shared" si="68"/>
        <v>19</v>
      </c>
      <c r="DF9" s="1">
        <f t="shared" si="69"/>
      </c>
      <c r="DG9" s="1">
        <f t="shared" si="70"/>
      </c>
      <c r="DH9" s="2">
        <f t="shared" si="71"/>
        <v>94.05940594059405</v>
      </c>
      <c r="DI9" s="12"/>
      <c r="DJ9" s="12"/>
    </row>
    <row r="10" spans="1:114" ht="12.75">
      <c r="A10" s="1">
        <v>54</v>
      </c>
      <c r="B10" s="11" t="s">
        <v>205</v>
      </c>
      <c r="C10" s="12" t="s">
        <v>206</v>
      </c>
      <c r="D10" s="11" t="s">
        <v>207</v>
      </c>
      <c r="E10" s="12" t="s">
        <v>208</v>
      </c>
      <c r="F10" s="12" t="s">
        <v>111</v>
      </c>
      <c r="G10" s="1">
        <v>1.24</v>
      </c>
      <c r="H10" s="1">
        <v>1.38</v>
      </c>
      <c r="I10" s="1">
        <v>1.5</v>
      </c>
      <c r="J10" s="1">
        <v>1.09</v>
      </c>
      <c r="K10" s="1">
        <v>1.78</v>
      </c>
      <c r="L10" s="1"/>
      <c r="M10" s="1"/>
      <c r="N10" s="1"/>
      <c r="O10" s="1"/>
      <c r="P10" s="1"/>
      <c r="Q10" s="1"/>
      <c r="S10" s="1">
        <v>1.72</v>
      </c>
      <c r="T10" s="1">
        <v>1.78</v>
      </c>
      <c r="U10" s="1">
        <v>1.5</v>
      </c>
      <c r="V10" s="1">
        <v>1.18</v>
      </c>
      <c r="W10" s="1">
        <v>1.44</v>
      </c>
      <c r="X10" s="1"/>
      <c r="Y10" s="1"/>
      <c r="Z10" s="1"/>
      <c r="AA10" s="1"/>
      <c r="AB10" s="1"/>
      <c r="AC10" s="1"/>
      <c r="AD10" t="s">
        <v>116</v>
      </c>
      <c r="AE10" s="1">
        <f>IF(B10="","",SUM(G10:K10))</f>
        <v>6.99</v>
      </c>
      <c r="AF10" s="1">
        <f>IF(B10="","",RANK(AE10,$AE$3:$AE$202,0))</f>
        <v>18</v>
      </c>
      <c r="AG10" s="13">
        <f>IF(B10="","",IF(LOOKUP(AF10,'[1]Fresno 2010 Pay Sheet'!$A$5:$A$35,'[1]Fresno 2010 Pay Sheet'!$B$5:$B$35)&gt;0,LOOKUP(AF10,'[1]Fresno 2010 Pay Sheet'!$A$5:$A$35,'[1]Fresno 2010 Pay Sheet'!$B$5:$B$35),0))</f>
        <v>0</v>
      </c>
      <c r="AH10" s="1">
        <f>IF(B10="","",SUM(S10:W10))</f>
        <v>7.619999999999999</v>
      </c>
      <c r="AI10" s="1">
        <f>IF(B10="","",RANK(AH10,$AH$3:$AH$202,0))</f>
        <v>9</v>
      </c>
      <c r="AJ10" s="13">
        <f>IF(B10="","",IF(LOOKUP(AI10,'[1]Fresno 2010 Pay Sheet'!$C$5:$C$35,'[1]Fresno 2010 Pay Sheet'!$D$5:$D$35)&gt;0,LOOKUP(AI10,'[1]Fresno 2010 Pay Sheet'!$C$5:$C$35,'[1]Fresno 2010 Pay Sheet'!$D$5:$D$35),0))</f>
        <v>150</v>
      </c>
      <c r="AK10" s="1">
        <f>IF(B10="","",AE10+AH10)</f>
        <v>14.61</v>
      </c>
      <c r="AL10" s="1">
        <f>IF(B10="","",RANK(AK10,$AK$3:$AK$202,0))</f>
        <v>8</v>
      </c>
      <c r="AM10" s="13">
        <f>IF(B10="","",IF(LOOKUP(AL10,'[1]Fresno 2010 Pay Sheet'!$E$5:$E$35,'[1]Fresno 2010 Pay Sheet'!$F$5:$F$35)&gt;0,LOOKUP(AL10,'[1]Fresno 2010 Pay Sheet'!$E$5:$E$35,'[1]Fresno 2010 Pay Sheet'!$F$5:$F$35),0))</f>
        <v>300</v>
      </c>
      <c r="AN10" s="1">
        <f t="shared" si="72"/>
        <v>9</v>
      </c>
      <c r="AO10" s="1">
        <f t="shared" si="0"/>
      </c>
      <c r="AP10" s="1">
        <f t="shared" si="1"/>
        <v>5</v>
      </c>
      <c r="AQ10" s="1">
        <f t="shared" si="2"/>
        <v>1.78</v>
      </c>
      <c r="AR10" s="1">
        <f t="shared" si="3"/>
      </c>
      <c r="AS10" s="1">
        <f t="shared" si="4"/>
        <v>5</v>
      </c>
      <c r="AT10" s="1">
        <f t="shared" si="5"/>
        <v>1.78</v>
      </c>
      <c r="AU10" s="1">
        <f t="shared" si="6"/>
      </c>
      <c r="AV10" s="1">
        <f t="shared" si="7"/>
        <v>10</v>
      </c>
      <c r="AW10" s="1">
        <f t="shared" si="8"/>
        <v>0</v>
      </c>
      <c r="AX10" s="1">
        <f t="shared" si="9"/>
        <v>54</v>
      </c>
      <c r="AY10" s="1">
        <f t="shared" si="10"/>
        <v>0</v>
      </c>
      <c r="AZ10" s="1">
        <f t="shared" si="11"/>
        <v>54</v>
      </c>
      <c r="BA10" s="1">
        <f t="shared" si="12"/>
      </c>
      <c r="BB10" s="1">
        <f t="shared" si="13"/>
      </c>
      <c r="BC10" s="1">
        <f t="shared" si="14"/>
      </c>
      <c r="BD10" s="1">
        <f t="shared" si="15"/>
      </c>
      <c r="BE10" s="1">
        <f t="shared" si="16"/>
        <v>0</v>
      </c>
      <c r="BF10" s="14">
        <f t="shared" si="17"/>
        <v>54</v>
      </c>
      <c r="BG10" s="1">
        <f t="shared" si="18"/>
        <v>0</v>
      </c>
      <c r="BH10" s="14">
        <f t="shared" si="19"/>
        <v>54</v>
      </c>
      <c r="BI10" s="14">
        <f t="shared" si="20"/>
        <v>0</v>
      </c>
      <c r="BJ10" s="14">
        <f t="shared" si="21"/>
        <v>54</v>
      </c>
      <c r="BK10" s="1">
        <f t="shared" si="22"/>
        <v>0</v>
      </c>
      <c r="BL10" s="14">
        <f t="shared" si="23"/>
        <v>54</v>
      </c>
      <c r="BM10" s="1">
        <f t="shared" si="24"/>
        <v>0</v>
      </c>
      <c r="BN10" s="14">
        <f t="shared" si="25"/>
        <v>54</v>
      </c>
      <c r="BO10" s="1">
        <f t="shared" si="26"/>
        <v>0</v>
      </c>
      <c r="BP10" s="14">
        <f t="shared" si="27"/>
        <v>54</v>
      </c>
      <c r="BQ10" s="1">
        <f t="shared" si="28"/>
        <v>0</v>
      </c>
      <c r="BR10" s="14">
        <f t="shared" si="29"/>
        <v>54</v>
      </c>
      <c r="BS10" s="1">
        <f t="shared" si="30"/>
        <v>0</v>
      </c>
      <c r="BT10" s="14">
        <f t="shared" si="31"/>
        <v>54</v>
      </c>
      <c r="BU10" s="1">
        <f t="shared" si="32"/>
      </c>
      <c r="BV10" s="1">
        <f t="shared" si="33"/>
      </c>
      <c r="BW10" s="1">
        <f t="shared" si="34"/>
      </c>
      <c r="BX10" s="1">
        <f t="shared" si="35"/>
      </c>
      <c r="BY10" s="1">
        <f t="shared" si="36"/>
      </c>
      <c r="BZ10" s="1">
        <f t="shared" si="37"/>
      </c>
      <c r="CA10" s="1">
        <f t="shared" si="38"/>
      </c>
      <c r="CB10" s="1">
        <f t="shared" si="39"/>
      </c>
      <c r="CC10" s="1">
        <f t="shared" si="40"/>
      </c>
      <c r="CD10" s="1">
        <f t="shared" si="41"/>
      </c>
      <c r="CE10" s="1">
        <f t="shared" si="42"/>
      </c>
      <c r="CF10" s="1">
        <f t="shared" si="43"/>
      </c>
      <c r="CG10" s="1">
        <f t="shared" si="44"/>
      </c>
      <c r="CH10" s="1">
        <f t="shared" si="45"/>
      </c>
      <c r="CI10" s="1">
        <f t="shared" si="46"/>
      </c>
      <c r="CJ10" s="1">
        <f t="shared" si="47"/>
        <v>5</v>
      </c>
      <c r="CK10" s="1">
        <f t="shared" si="48"/>
      </c>
      <c r="CL10" s="1">
        <f t="shared" si="49"/>
      </c>
      <c r="CM10" s="1">
        <f t="shared" si="50"/>
      </c>
      <c r="CN10" s="1">
        <f t="shared" si="51"/>
      </c>
      <c r="CO10" s="1">
        <f t="shared" si="52"/>
      </c>
      <c r="CP10" s="1">
        <f t="shared" si="53"/>
        <v>5</v>
      </c>
      <c r="CQ10" s="1">
        <f t="shared" si="54"/>
      </c>
      <c r="CR10" s="1">
        <f t="shared" si="55"/>
      </c>
      <c r="CS10" s="1">
        <f t="shared" si="56"/>
      </c>
      <c r="CT10" s="1">
        <f t="shared" si="57"/>
      </c>
      <c r="CU10" s="1">
        <f t="shared" si="58"/>
      </c>
      <c r="CV10" s="1">
        <f t="shared" si="59"/>
      </c>
      <c r="CW10" s="1">
        <f t="shared" si="60"/>
      </c>
      <c r="CX10" s="1">
        <f t="shared" si="61"/>
      </c>
      <c r="CY10" s="1">
        <f t="shared" si="62"/>
      </c>
      <c r="CZ10" s="1">
        <f t="shared" si="63"/>
      </c>
      <c r="DA10" s="1">
        <f t="shared" si="64"/>
        <v>10</v>
      </c>
      <c r="DB10" s="1">
        <f t="shared" si="65"/>
        <v>8</v>
      </c>
      <c r="DC10" s="1">
        <f t="shared" si="66"/>
        <v>5</v>
      </c>
      <c r="DD10" s="1">
        <f t="shared" si="67"/>
      </c>
      <c r="DE10" s="1">
        <f t="shared" si="68"/>
        <v>54</v>
      </c>
      <c r="DF10" s="1">
        <f t="shared" si="69"/>
      </c>
      <c r="DG10" s="1">
        <f t="shared" si="70"/>
      </c>
      <c r="DH10" s="2">
        <f t="shared" si="71"/>
        <v>93.06930693069307</v>
      </c>
      <c r="DI10" s="12"/>
      <c r="DJ10" s="12"/>
    </row>
    <row r="11" spans="1:114" ht="12.75">
      <c r="A11" s="1">
        <v>45</v>
      </c>
      <c r="B11" s="11" t="s">
        <v>313</v>
      </c>
      <c r="C11" s="12" t="s">
        <v>314</v>
      </c>
      <c r="D11" s="11" t="s">
        <v>315</v>
      </c>
      <c r="E11" s="12" t="s">
        <v>173</v>
      </c>
      <c r="F11" s="12" t="s">
        <v>111</v>
      </c>
      <c r="G11" s="1">
        <v>1.44</v>
      </c>
      <c r="H11" s="1">
        <v>1.78</v>
      </c>
      <c r="I11" s="1">
        <v>1.5</v>
      </c>
      <c r="J11" s="1">
        <v>1.44</v>
      </c>
      <c r="K11" s="1">
        <v>1.64</v>
      </c>
      <c r="L11" s="1"/>
      <c r="M11" s="1"/>
      <c r="N11" s="1"/>
      <c r="O11" s="1"/>
      <c r="P11" s="1"/>
      <c r="Q11" s="1"/>
      <c r="S11" s="1">
        <v>1.24</v>
      </c>
      <c r="T11" s="1">
        <v>1.72</v>
      </c>
      <c r="U11" s="1">
        <v>1.24</v>
      </c>
      <c r="V11" s="1">
        <v>1.09</v>
      </c>
      <c r="W11" s="1">
        <v>1.32</v>
      </c>
      <c r="X11" s="1"/>
      <c r="Y11" s="1"/>
      <c r="Z11" s="1"/>
      <c r="AA11" s="1"/>
      <c r="AB11" s="1"/>
      <c r="AC11" s="1"/>
      <c r="AD11" t="s">
        <v>116</v>
      </c>
      <c r="AE11" s="1">
        <f>IF(B11="","",SUM(G11:K11))</f>
        <v>7.8</v>
      </c>
      <c r="AF11" s="1">
        <f>IF(B11="","",RANK(AE11,$AE$3:$AE$202,0))</f>
        <v>6</v>
      </c>
      <c r="AG11" s="13">
        <f>IF(B11="","",IF(LOOKUP(AF11,'[1]Fresno 2010 Pay Sheet'!$A$5:$A$35,'[1]Fresno 2010 Pay Sheet'!$B$5:$B$35)&gt;0,LOOKUP(AF11,'[1]Fresno 2010 Pay Sheet'!$A$5:$A$35,'[1]Fresno 2010 Pay Sheet'!$B$5:$B$35),0))</f>
        <v>300</v>
      </c>
      <c r="AH11" s="1">
        <f>IF(B11="","",SUM(S11:W11))</f>
        <v>6.61</v>
      </c>
      <c r="AI11" s="1">
        <f>IF(B11="","",RANK(AH11,$AH$3:$AH$202,0))</f>
        <v>22</v>
      </c>
      <c r="AJ11" s="13">
        <f>IF(B11="","",IF(LOOKUP(AI11,'[1]Fresno 2010 Pay Sheet'!$C$5:$C$35,'[1]Fresno 2010 Pay Sheet'!$D$5:$D$35)&gt;0,LOOKUP(AI11,'[1]Fresno 2010 Pay Sheet'!$C$5:$C$35,'[1]Fresno 2010 Pay Sheet'!$D$5:$D$35),0))</f>
        <v>0</v>
      </c>
      <c r="AK11" s="1">
        <f>IF(B11="","",AE11+AH11)</f>
        <v>14.41</v>
      </c>
      <c r="AL11" s="1">
        <f>IF(B11="","",RANK(AK11,$AK$3:$AK$202,0))</f>
        <v>9</v>
      </c>
      <c r="AM11" s="13">
        <f>IF(B11="","",IF(LOOKUP(AL11,'[1]Fresno 2010 Pay Sheet'!$E$5:$E$35,'[1]Fresno 2010 Pay Sheet'!$F$5:$F$35)&gt;0,LOOKUP(AL11,'[1]Fresno 2010 Pay Sheet'!$E$5:$E$35,'[1]Fresno 2010 Pay Sheet'!$F$5:$F$35),0))</f>
        <v>200</v>
      </c>
      <c r="AN11" s="1">
        <f t="shared" si="72"/>
        <v>-16</v>
      </c>
      <c r="AO11" s="1">
        <f t="shared" si="0"/>
      </c>
      <c r="AP11" s="1">
        <f t="shared" si="1"/>
        <v>5</v>
      </c>
      <c r="AQ11" s="1">
        <f t="shared" si="2"/>
        <v>1.78</v>
      </c>
      <c r="AR11" s="1">
        <f t="shared" si="3"/>
      </c>
      <c r="AS11" s="1">
        <f t="shared" si="4"/>
        <v>5</v>
      </c>
      <c r="AT11" s="1">
        <f t="shared" si="5"/>
        <v>1.72</v>
      </c>
      <c r="AU11" s="1">
        <f t="shared" si="6"/>
      </c>
      <c r="AV11" s="1">
        <f t="shared" si="7"/>
        <v>10</v>
      </c>
      <c r="AW11" s="1">
        <f t="shared" si="8"/>
        <v>0</v>
      </c>
      <c r="AX11" s="1">
        <f t="shared" si="9"/>
        <v>45</v>
      </c>
      <c r="AY11" s="1">
        <f t="shared" si="10"/>
        <v>0</v>
      </c>
      <c r="AZ11" s="1">
        <f t="shared" si="11"/>
        <v>45</v>
      </c>
      <c r="BA11" s="1">
        <f t="shared" si="12"/>
      </c>
      <c r="BB11" s="1">
        <f t="shared" si="13"/>
      </c>
      <c r="BC11" s="1">
        <f t="shared" si="14"/>
      </c>
      <c r="BD11" s="1">
        <f t="shared" si="15"/>
      </c>
      <c r="BE11" s="1">
        <f t="shared" si="16"/>
        <v>0</v>
      </c>
      <c r="BF11" s="14">
        <f t="shared" si="17"/>
        <v>45</v>
      </c>
      <c r="BG11" s="1">
        <f t="shared" si="18"/>
        <v>0</v>
      </c>
      <c r="BH11" s="14">
        <f t="shared" si="19"/>
        <v>45</v>
      </c>
      <c r="BI11" s="14">
        <f t="shared" si="20"/>
        <v>0</v>
      </c>
      <c r="BJ11" s="14">
        <f t="shared" si="21"/>
        <v>45</v>
      </c>
      <c r="BK11" s="1">
        <f t="shared" si="22"/>
        <v>0</v>
      </c>
      <c r="BL11" s="14">
        <f t="shared" si="23"/>
        <v>45</v>
      </c>
      <c r="BM11" s="1">
        <f t="shared" si="24"/>
        <v>0</v>
      </c>
      <c r="BN11" s="14">
        <f t="shared" si="25"/>
        <v>45</v>
      </c>
      <c r="BO11" s="1">
        <f t="shared" si="26"/>
        <v>0</v>
      </c>
      <c r="BP11" s="14">
        <f t="shared" si="27"/>
        <v>45</v>
      </c>
      <c r="BQ11" s="1">
        <f t="shared" si="28"/>
        <v>0</v>
      </c>
      <c r="BR11" s="14">
        <f t="shared" si="29"/>
        <v>45</v>
      </c>
      <c r="BS11" s="1">
        <f t="shared" si="30"/>
        <v>0</v>
      </c>
      <c r="BT11" s="14">
        <f t="shared" si="31"/>
        <v>45</v>
      </c>
      <c r="BU11" s="1">
        <f t="shared" si="32"/>
      </c>
      <c r="BV11" s="1">
        <f t="shared" si="33"/>
      </c>
      <c r="BW11" s="1">
        <f t="shared" si="34"/>
      </c>
      <c r="BX11" s="1">
        <f t="shared" si="35"/>
      </c>
      <c r="BY11" s="1">
        <f t="shared" si="36"/>
      </c>
      <c r="BZ11" s="1">
        <f t="shared" si="37"/>
      </c>
      <c r="CA11" s="1">
        <f t="shared" si="38"/>
      </c>
      <c r="CB11" s="1">
        <f t="shared" si="39"/>
      </c>
      <c r="CC11" s="1">
        <f t="shared" si="40"/>
      </c>
      <c r="CD11" s="1">
        <f t="shared" si="41"/>
      </c>
      <c r="CE11" s="1">
        <f t="shared" si="42"/>
      </c>
      <c r="CF11" s="1">
        <f t="shared" si="43"/>
      </c>
      <c r="CG11" s="1">
        <f t="shared" si="44"/>
      </c>
      <c r="CH11" s="1">
        <f t="shared" si="45"/>
      </c>
      <c r="CI11" s="1">
        <f t="shared" si="46"/>
      </c>
      <c r="CJ11" s="1">
        <f t="shared" si="47"/>
        <v>5</v>
      </c>
      <c r="CK11" s="1">
        <f t="shared" si="48"/>
      </c>
      <c r="CL11" s="1">
        <f t="shared" si="49"/>
      </c>
      <c r="CM11" s="1">
        <f t="shared" si="50"/>
      </c>
      <c r="CN11" s="1">
        <f t="shared" si="51"/>
      </c>
      <c r="CO11" s="1">
        <f t="shared" si="52"/>
      </c>
      <c r="CP11" s="1">
        <f t="shared" si="53"/>
        <v>5</v>
      </c>
      <c r="CQ11" s="1">
        <f t="shared" si="54"/>
      </c>
      <c r="CR11" s="1">
        <f t="shared" si="55"/>
      </c>
      <c r="CS11" s="1">
        <f t="shared" si="56"/>
      </c>
      <c r="CT11" s="1">
        <f t="shared" si="57"/>
      </c>
      <c r="CU11" s="1">
        <f t="shared" si="58"/>
      </c>
      <c r="CV11" s="1">
        <f t="shared" si="59"/>
      </c>
      <c r="CW11" s="1">
        <f t="shared" si="60"/>
      </c>
      <c r="CX11" s="1">
        <f t="shared" si="61"/>
      </c>
      <c r="CY11" s="1">
        <f t="shared" si="62"/>
      </c>
      <c r="CZ11" s="1">
        <f t="shared" si="63"/>
      </c>
      <c r="DA11" s="1">
        <f t="shared" si="64"/>
        <v>10</v>
      </c>
      <c r="DB11" s="1">
        <f t="shared" si="65"/>
        <v>9</v>
      </c>
      <c r="DC11" s="1">
        <f t="shared" si="66"/>
        <v>6</v>
      </c>
      <c r="DD11" s="1">
        <f t="shared" si="67"/>
      </c>
      <c r="DE11" s="1">
        <f t="shared" si="68"/>
        <v>45</v>
      </c>
      <c r="DF11" s="1">
        <f t="shared" si="69"/>
      </c>
      <c r="DG11" s="1">
        <f t="shared" si="70"/>
      </c>
      <c r="DH11" s="2">
        <f t="shared" si="71"/>
        <v>92.07920792079209</v>
      </c>
      <c r="DI11" s="12"/>
      <c r="DJ11" s="12"/>
    </row>
    <row r="12" spans="1:114" ht="12.75">
      <c r="A12" s="1">
        <v>11</v>
      </c>
      <c r="B12" s="11" t="s">
        <v>165</v>
      </c>
      <c r="C12" s="12" t="s">
        <v>166</v>
      </c>
      <c r="D12" s="11" t="s">
        <v>167</v>
      </c>
      <c r="E12" s="12" t="s">
        <v>166</v>
      </c>
      <c r="F12" s="12" t="s">
        <v>131</v>
      </c>
      <c r="G12" s="1">
        <v>1.44</v>
      </c>
      <c r="H12" s="1">
        <v>1.24</v>
      </c>
      <c r="I12" s="1">
        <v>1.38</v>
      </c>
      <c r="J12" s="1">
        <v>1.32</v>
      </c>
      <c r="K12" s="1">
        <v>1.18</v>
      </c>
      <c r="L12" s="1"/>
      <c r="M12" s="1"/>
      <c r="N12" s="1"/>
      <c r="O12" s="1"/>
      <c r="P12" s="1"/>
      <c r="Q12" s="1"/>
      <c r="S12" s="1">
        <v>1.44</v>
      </c>
      <c r="T12" s="1">
        <v>1.44</v>
      </c>
      <c r="U12" s="1">
        <v>1.5</v>
      </c>
      <c r="V12" s="1">
        <v>1.44</v>
      </c>
      <c r="W12" s="1">
        <v>1.5</v>
      </c>
      <c r="X12" s="1"/>
      <c r="Y12" s="1"/>
      <c r="Z12" s="1"/>
      <c r="AA12" s="1"/>
      <c r="AB12" s="1"/>
      <c r="AC12" s="1"/>
      <c r="AD12" t="s">
        <v>116</v>
      </c>
      <c r="AE12" s="1">
        <f>IF(B12="","",SUM(G12:K12))</f>
        <v>6.56</v>
      </c>
      <c r="AF12" s="1">
        <f>IF(B12="","",RANK(AE12,$AE$3:$AE$202,0))</f>
        <v>29</v>
      </c>
      <c r="AG12" s="13">
        <f>IF(B12="","",IF(LOOKUP(AF12,'[1]Fresno 2010 Pay Sheet'!$A$5:$A$35,'[1]Fresno 2010 Pay Sheet'!$B$5:$B$35)&gt;0,LOOKUP(AF12,'[1]Fresno 2010 Pay Sheet'!$A$5:$A$35,'[1]Fresno 2010 Pay Sheet'!$B$5:$B$35),0))</f>
        <v>0</v>
      </c>
      <c r="AH12" s="1">
        <f>IF(B12="","",SUM(S12:W12))</f>
        <v>7.32</v>
      </c>
      <c r="AI12" s="1">
        <f>IF(B12="","",RANK(AH12,$AH$3:$AH$202,0))</f>
        <v>11</v>
      </c>
      <c r="AJ12" s="13">
        <f>IF(B12="","",IF(LOOKUP(AI12,'[1]Fresno 2010 Pay Sheet'!$C$5:$C$35,'[1]Fresno 2010 Pay Sheet'!$D$5:$D$35)&gt;0,LOOKUP(AI12,'[1]Fresno 2010 Pay Sheet'!$C$5:$C$35,'[1]Fresno 2010 Pay Sheet'!$D$5:$D$35),0))</f>
        <v>100</v>
      </c>
      <c r="AK12" s="1">
        <f>IF(B12="","",AE12+AH12)</f>
        <v>13.879999999999999</v>
      </c>
      <c r="AL12" s="1">
        <f>IF(B12="","",RANK(AK12,$AK$3:$AK$202,0))</f>
        <v>10</v>
      </c>
      <c r="AM12" s="13">
        <f>IF(B12="","",IF(LOOKUP(AL12,'[1]Fresno 2010 Pay Sheet'!$E$5:$E$35,'[1]Fresno 2010 Pay Sheet'!$F$5:$F$35)&gt;0,LOOKUP(AL12,'[1]Fresno 2010 Pay Sheet'!$E$5:$E$35,'[1]Fresno 2010 Pay Sheet'!$F$5:$F$35),0))</f>
        <v>200</v>
      </c>
      <c r="AN12" s="1">
        <f t="shared" si="72"/>
        <v>18</v>
      </c>
      <c r="AO12" s="1">
        <f t="shared" si="0"/>
      </c>
      <c r="AP12" s="1">
        <f t="shared" si="1"/>
        <v>5</v>
      </c>
      <c r="AQ12" s="1">
        <f t="shared" si="2"/>
        <v>1.44</v>
      </c>
      <c r="AR12" s="1">
        <f t="shared" si="3"/>
      </c>
      <c r="AS12" s="1">
        <f t="shared" si="4"/>
        <v>5</v>
      </c>
      <c r="AT12" s="1">
        <f t="shared" si="5"/>
        <v>1.5</v>
      </c>
      <c r="AU12" s="1">
        <f t="shared" si="6"/>
      </c>
      <c r="AV12" s="1">
        <f t="shared" si="7"/>
        <v>10</v>
      </c>
      <c r="AW12" s="1">
        <f t="shared" si="8"/>
        <v>0</v>
      </c>
      <c r="AX12" s="1">
        <f t="shared" si="9"/>
        <v>11</v>
      </c>
      <c r="AY12" s="1">
        <f t="shared" si="10"/>
        <v>0</v>
      </c>
      <c r="AZ12" s="1">
        <f t="shared" si="11"/>
        <v>11</v>
      </c>
      <c r="BA12" s="1">
        <f t="shared" si="12"/>
      </c>
      <c r="BB12" s="1">
        <f t="shared" si="13"/>
      </c>
      <c r="BC12" s="1">
        <f t="shared" si="14"/>
      </c>
      <c r="BD12" s="1">
        <f t="shared" si="15"/>
      </c>
      <c r="BE12" s="1">
        <f t="shared" si="16"/>
        <v>0</v>
      </c>
      <c r="BF12" s="14">
        <f t="shared" si="17"/>
        <v>11</v>
      </c>
      <c r="BG12" s="1">
        <f t="shared" si="18"/>
        <v>0</v>
      </c>
      <c r="BH12" s="14">
        <f t="shared" si="19"/>
        <v>11</v>
      </c>
      <c r="BI12" s="14">
        <f t="shared" si="20"/>
        <v>0</v>
      </c>
      <c r="BJ12" s="14">
        <f t="shared" si="21"/>
        <v>11</v>
      </c>
      <c r="BK12" s="1">
        <f t="shared" si="22"/>
        <v>0</v>
      </c>
      <c r="BL12" s="14">
        <f t="shared" si="23"/>
        <v>11</v>
      </c>
      <c r="BM12" s="1">
        <f t="shared" si="24"/>
        <v>0</v>
      </c>
      <c r="BN12" s="14">
        <f t="shared" si="25"/>
        <v>11</v>
      </c>
      <c r="BO12" s="1">
        <f t="shared" si="26"/>
        <v>0</v>
      </c>
      <c r="BP12" s="14">
        <f t="shared" si="27"/>
        <v>11</v>
      </c>
      <c r="BQ12" s="1">
        <f t="shared" si="28"/>
        <v>0</v>
      </c>
      <c r="BR12" s="14">
        <f t="shared" si="29"/>
        <v>11</v>
      </c>
      <c r="BS12" s="1">
        <f t="shared" si="30"/>
        <v>0</v>
      </c>
      <c r="BT12" s="14">
        <f t="shared" si="31"/>
        <v>11</v>
      </c>
      <c r="BU12" s="1">
        <f t="shared" si="32"/>
      </c>
      <c r="BV12" s="1">
        <f t="shared" si="33"/>
      </c>
      <c r="BW12" s="1">
        <f t="shared" si="34"/>
      </c>
      <c r="BX12" s="1">
        <f t="shared" si="35"/>
      </c>
      <c r="BY12" s="1">
        <f t="shared" si="36"/>
      </c>
      <c r="BZ12" s="1">
        <f t="shared" si="37"/>
        <v>10</v>
      </c>
      <c r="CA12" s="1">
        <f t="shared" si="38"/>
        <v>1</v>
      </c>
      <c r="CB12" s="1">
        <f t="shared" si="39"/>
        <v>11</v>
      </c>
      <c r="CC12" s="1">
        <f t="shared" si="40"/>
      </c>
      <c r="CD12" s="1">
        <f t="shared" si="41"/>
      </c>
      <c r="CE12" s="1">
        <f t="shared" si="42"/>
      </c>
      <c r="CF12" s="1">
        <f t="shared" si="43"/>
      </c>
      <c r="CG12" s="1">
        <f t="shared" si="44"/>
      </c>
      <c r="CH12" s="1">
        <f t="shared" si="45"/>
      </c>
      <c r="CI12" s="1">
        <f t="shared" si="46"/>
      </c>
      <c r="CJ12" s="1">
        <f t="shared" si="47"/>
        <v>5</v>
      </c>
      <c r="CK12" s="1">
        <f t="shared" si="48"/>
      </c>
      <c r="CL12" s="1">
        <f t="shared" si="49"/>
      </c>
      <c r="CM12" s="1">
        <f t="shared" si="50"/>
      </c>
      <c r="CN12" s="1">
        <f t="shared" si="51"/>
      </c>
      <c r="CO12" s="1">
        <f t="shared" si="52"/>
      </c>
      <c r="CP12" s="1">
        <f t="shared" si="53"/>
        <v>5</v>
      </c>
      <c r="CQ12" s="1">
        <f t="shared" si="54"/>
      </c>
      <c r="CR12" s="1">
        <f t="shared" si="55"/>
      </c>
      <c r="CS12" s="1">
        <f t="shared" si="56"/>
      </c>
      <c r="CT12" s="1">
        <f t="shared" si="57"/>
      </c>
      <c r="CU12" s="1">
        <f t="shared" si="58"/>
      </c>
      <c r="CV12" s="1">
        <f t="shared" si="59"/>
      </c>
      <c r="CW12" s="1">
        <f t="shared" si="60"/>
      </c>
      <c r="CX12" s="1">
        <f t="shared" si="61"/>
      </c>
      <c r="CY12" s="1">
        <f t="shared" si="62"/>
      </c>
      <c r="CZ12" s="1">
        <f t="shared" si="63"/>
      </c>
      <c r="DA12" s="1">
        <f t="shared" si="64"/>
        <v>10</v>
      </c>
      <c r="DB12" s="1">
        <f t="shared" si="65"/>
        <v>10</v>
      </c>
      <c r="DC12" s="1">
        <f t="shared" si="66"/>
        <v>7</v>
      </c>
      <c r="DD12" s="1">
        <f t="shared" si="67"/>
      </c>
      <c r="DE12" s="1">
        <f t="shared" si="68"/>
      </c>
      <c r="DF12" s="1">
        <f t="shared" si="69"/>
        <v>11</v>
      </c>
      <c r="DG12" s="1">
        <f t="shared" si="70"/>
      </c>
      <c r="DH12" s="2">
        <f t="shared" si="71"/>
        <v>91.0891089108911</v>
      </c>
      <c r="DI12" s="12"/>
      <c r="DJ12" s="12"/>
    </row>
    <row r="13" spans="1:114" ht="12.75">
      <c r="A13" s="1">
        <v>63</v>
      </c>
      <c r="B13" s="11" t="s">
        <v>248</v>
      </c>
      <c r="C13" s="12" t="s">
        <v>104</v>
      </c>
      <c r="D13" s="11" t="s">
        <v>249</v>
      </c>
      <c r="E13" s="12" t="s">
        <v>109</v>
      </c>
      <c r="F13" s="12" t="s">
        <v>111</v>
      </c>
      <c r="G13" s="1">
        <v>1.32</v>
      </c>
      <c r="H13" s="1">
        <v>1.32</v>
      </c>
      <c r="I13" s="1">
        <v>1.5</v>
      </c>
      <c r="J13" s="1">
        <v>1.32</v>
      </c>
      <c r="K13" s="1">
        <v>1.5</v>
      </c>
      <c r="L13" s="1"/>
      <c r="M13" s="1"/>
      <c r="N13" s="1"/>
      <c r="O13" s="1"/>
      <c r="P13" s="1"/>
      <c r="Q13" s="1"/>
      <c r="S13" s="1">
        <v>1.24</v>
      </c>
      <c r="T13" s="1">
        <v>1.5</v>
      </c>
      <c r="U13" s="1">
        <v>1.03</v>
      </c>
      <c r="V13" s="1">
        <v>1.5</v>
      </c>
      <c r="W13" s="1">
        <v>1.38</v>
      </c>
      <c r="X13" s="1"/>
      <c r="Y13" s="1"/>
      <c r="Z13" s="1"/>
      <c r="AA13" s="1"/>
      <c r="AB13" s="1"/>
      <c r="AC13" s="1"/>
      <c r="AD13" t="s">
        <v>116</v>
      </c>
      <c r="AE13" s="1">
        <f>IF(B13="","",SUM(G13:K13))</f>
        <v>6.960000000000001</v>
      </c>
      <c r="AF13" s="1">
        <f>IF(B13="","",RANK(AE13,$AE$3:$AE$202,0))</f>
        <v>19</v>
      </c>
      <c r="AG13" s="13">
        <f>IF(B13="","",IF(LOOKUP(AF13,'[1]Fresno 2010 Pay Sheet'!$A$5:$A$35,'[1]Fresno 2010 Pay Sheet'!$B$5:$B$35)&gt;0,LOOKUP(AF13,'[1]Fresno 2010 Pay Sheet'!$A$5:$A$35,'[1]Fresno 2010 Pay Sheet'!$B$5:$B$35),0))</f>
        <v>0</v>
      </c>
      <c r="AH13" s="1">
        <f>IF(B13="","",SUM(S13:W13))</f>
        <v>6.65</v>
      </c>
      <c r="AI13" s="1">
        <f>IF(B13="","",RANK(AH13,$AH$3:$AH$202,0))</f>
        <v>21</v>
      </c>
      <c r="AJ13" s="13">
        <f>IF(B13="","",IF(LOOKUP(AI13,'[1]Fresno 2010 Pay Sheet'!$C$5:$C$35,'[1]Fresno 2010 Pay Sheet'!$D$5:$D$35)&gt;0,LOOKUP(AI13,'[1]Fresno 2010 Pay Sheet'!$C$5:$C$35,'[1]Fresno 2010 Pay Sheet'!$D$5:$D$35),0))</f>
        <v>0</v>
      </c>
      <c r="AK13" s="1">
        <f>IF(B13="","",AE13+AH13)</f>
        <v>13.610000000000001</v>
      </c>
      <c r="AL13" s="1">
        <f>IF(B13="","",RANK(AK13,$AK$3:$AK$202,0))</f>
        <v>11</v>
      </c>
      <c r="AM13" s="13">
        <f>IF(B13="","",IF(LOOKUP(AL13,'[1]Fresno 2010 Pay Sheet'!$E$5:$E$35,'[1]Fresno 2010 Pay Sheet'!$F$5:$F$35)&gt;0,LOOKUP(AL13,'[1]Fresno 2010 Pay Sheet'!$E$5:$E$35,'[1]Fresno 2010 Pay Sheet'!$F$5:$F$35),0))</f>
        <v>200</v>
      </c>
      <c r="AN13" s="1">
        <f t="shared" si="72"/>
        <v>-2</v>
      </c>
      <c r="AO13" s="1">
        <f t="shared" si="0"/>
      </c>
      <c r="AP13" s="1">
        <f t="shared" si="1"/>
        <v>5</v>
      </c>
      <c r="AQ13" s="1">
        <f t="shared" si="2"/>
        <v>1.5</v>
      </c>
      <c r="AR13" s="1">
        <f t="shared" si="3"/>
      </c>
      <c r="AS13" s="1">
        <f t="shared" si="4"/>
        <v>5</v>
      </c>
      <c r="AT13" s="1">
        <f t="shared" si="5"/>
        <v>1.5</v>
      </c>
      <c r="AU13" s="1">
        <f t="shared" si="6"/>
      </c>
      <c r="AV13" s="1">
        <f t="shared" si="7"/>
        <v>10</v>
      </c>
      <c r="AW13" s="1">
        <f t="shared" si="8"/>
        <v>0</v>
      </c>
      <c r="AX13" s="1">
        <f t="shared" si="9"/>
        <v>63</v>
      </c>
      <c r="AY13" s="1">
        <f t="shared" si="10"/>
        <v>0</v>
      </c>
      <c r="AZ13" s="1">
        <f t="shared" si="11"/>
        <v>63</v>
      </c>
      <c r="BA13" s="1">
        <f t="shared" si="12"/>
      </c>
      <c r="BB13" s="1">
        <f t="shared" si="13"/>
      </c>
      <c r="BC13" s="1">
        <f t="shared" si="14"/>
      </c>
      <c r="BD13" s="1">
        <f t="shared" si="15"/>
      </c>
      <c r="BE13" s="1">
        <f t="shared" si="16"/>
        <v>0</v>
      </c>
      <c r="BF13" s="14">
        <f t="shared" si="17"/>
        <v>63</v>
      </c>
      <c r="BG13" s="1">
        <f t="shared" si="18"/>
        <v>0</v>
      </c>
      <c r="BH13" s="14">
        <f t="shared" si="19"/>
        <v>63</v>
      </c>
      <c r="BI13" s="14">
        <f t="shared" si="20"/>
        <v>0</v>
      </c>
      <c r="BJ13" s="14">
        <f t="shared" si="21"/>
        <v>63</v>
      </c>
      <c r="BK13" s="1">
        <f t="shared" si="22"/>
        <v>0</v>
      </c>
      <c r="BL13" s="14">
        <f t="shared" si="23"/>
        <v>63</v>
      </c>
      <c r="BM13" s="1">
        <f t="shared" si="24"/>
        <v>0</v>
      </c>
      <c r="BN13" s="14">
        <f t="shared" si="25"/>
        <v>63</v>
      </c>
      <c r="BO13" s="1">
        <f t="shared" si="26"/>
        <v>0</v>
      </c>
      <c r="BP13" s="14">
        <f t="shared" si="27"/>
        <v>63</v>
      </c>
      <c r="BQ13" s="1">
        <f t="shared" si="28"/>
        <v>0</v>
      </c>
      <c r="BR13" s="14">
        <f t="shared" si="29"/>
        <v>63</v>
      </c>
      <c r="BS13" s="1">
        <f t="shared" si="30"/>
        <v>0</v>
      </c>
      <c r="BT13" s="14">
        <f t="shared" si="31"/>
        <v>63</v>
      </c>
      <c r="BU13" s="1">
        <f t="shared" si="32"/>
      </c>
      <c r="BV13" s="1">
        <f t="shared" si="33"/>
      </c>
      <c r="BW13" s="1">
        <f t="shared" si="34"/>
      </c>
      <c r="BX13" s="1">
        <f t="shared" si="35"/>
      </c>
      <c r="BY13" s="1">
        <f t="shared" si="36"/>
      </c>
      <c r="BZ13" s="1">
        <f t="shared" si="37"/>
      </c>
      <c r="CA13" s="1">
        <f t="shared" si="38"/>
      </c>
      <c r="CB13" s="1">
        <f t="shared" si="39"/>
      </c>
      <c r="CC13" s="1">
        <f t="shared" si="40"/>
      </c>
      <c r="CD13" s="1">
        <f t="shared" si="41"/>
      </c>
      <c r="CE13" s="1">
        <f t="shared" si="42"/>
      </c>
      <c r="CF13" s="1">
        <f t="shared" si="43"/>
      </c>
      <c r="CG13" s="1">
        <f t="shared" si="44"/>
      </c>
      <c r="CH13" s="1">
        <f t="shared" si="45"/>
      </c>
      <c r="CI13" s="1">
        <f t="shared" si="46"/>
      </c>
      <c r="CJ13" s="1">
        <f t="shared" si="47"/>
        <v>5</v>
      </c>
      <c r="CK13" s="1">
        <f t="shared" si="48"/>
      </c>
      <c r="CL13" s="1">
        <f t="shared" si="49"/>
      </c>
      <c r="CM13" s="1">
        <f t="shared" si="50"/>
      </c>
      <c r="CN13" s="1">
        <f t="shared" si="51"/>
      </c>
      <c r="CO13" s="1">
        <f t="shared" si="52"/>
      </c>
      <c r="CP13" s="1">
        <f t="shared" si="53"/>
        <v>5</v>
      </c>
      <c r="CQ13" s="1">
        <f t="shared" si="54"/>
      </c>
      <c r="CR13" s="1">
        <f t="shared" si="55"/>
      </c>
      <c r="CS13" s="1">
        <f t="shared" si="56"/>
      </c>
      <c r="CT13" s="1">
        <f t="shared" si="57"/>
      </c>
      <c r="CU13" s="1">
        <f t="shared" si="58"/>
      </c>
      <c r="CV13" s="1">
        <f t="shared" si="59"/>
      </c>
      <c r="CW13" s="1">
        <f t="shared" si="60"/>
      </c>
      <c r="CX13" s="1">
        <f t="shared" si="61"/>
      </c>
      <c r="CY13" s="1">
        <f t="shared" si="62"/>
      </c>
      <c r="CZ13" s="1">
        <f t="shared" si="63"/>
      </c>
      <c r="DA13" s="1">
        <f t="shared" si="64"/>
        <v>10</v>
      </c>
      <c r="DB13" s="1">
        <f t="shared" si="65"/>
        <v>11</v>
      </c>
      <c r="DC13" s="1">
        <f t="shared" si="66"/>
        <v>8</v>
      </c>
      <c r="DD13" s="1">
        <f t="shared" si="67"/>
      </c>
      <c r="DE13" s="1">
        <f t="shared" si="68"/>
        <v>63</v>
      </c>
      <c r="DF13" s="1">
        <f t="shared" si="69"/>
      </c>
      <c r="DG13" s="1">
        <f t="shared" si="70"/>
      </c>
      <c r="DH13" s="2">
        <f t="shared" si="71"/>
        <v>90.0990099009901</v>
      </c>
      <c r="DI13" s="12"/>
      <c r="DJ13" s="12"/>
    </row>
    <row r="14" spans="1:114" ht="12.75">
      <c r="A14" s="1">
        <v>75</v>
      </c>
      <c r="B14" s="11" t="s">
        <v>356</v>
      </c>
      <c r="C14" s="12" t="s">
        <v>173</v>
      </c>
      <c r="D14" s="11" t="s">
        <v>357</v>
      </c>
      <c r="E14" s="12" t="s">
        <v>129</v>
      </c>
      <c r="F14" s="16" t="s">
        <v>111</v>
      </c>
      <c r="G14" s="1">
        <v>1.38</v>
      </c>
      <c r="H14" s="1">
        <v>2.22</v>
      </c>
      <c r="I14" s="1">
        <v>1.44</v>
      </c>
      <c r="J14" s="1">
        <v>1.78</v>
      </c>
      <c r="K14" s="1">
        <v>2.02</v>
      </c>
      <c r="L14" s="1"/>
      <c r="M14" s="1"/>
      <c r="N14" s="1"/>
      <c r="O14" s="1"/>
      <c r="P14" s="1"/>
      <c r="Q14" s="1"/>
      <c r="S14" s="1">
        <v>1.94</v>
      </c>
      <c r="T14" s="1">
        <v>1.38</v>
      </c>
      <c r="U14" s="1">
        <v>1.44</v>
      </c>
      <c r="V14" s="1"/>
      <c r="W14" s="1"/>
      <c r="X14" s="1"/>
      <c r="Y14" s="1"/>
      <c r="Z14" s="1"/>
      <c r="AA14" s="1"/>
      <c r="AB14" s="1"/>
      <c r="AC14" s="1"/>
      <c r="AD14" t="s">
        <v>358</v>
      </c>
      <c r="AE14" s="1">
        <f>IF(B14="","",SUM(G14:K14))</f>
        <v>8.84</v>
      </c>
      <c r="AF14" s="1">
        <f>IF(B14="","",RANK(AE14,$AE$3:$AE$202,0))</f>
        <v>3</v>
      </c>
      <c r="AG14" s="13">
        <f>IF(B14="","",IF(LOOKUP(AF14,'[1]Fresno 2010 Pay Sheet'!$A$5:$A$35,'[1]Fresno 2010 Pay Sheet'!$B$5:$B$35)&gt;0,LOOKUP(AF14,'[1]Fresno 2010 Pay Sheet'!$A$5:$A$35,'[1]Fresno 2010 Pay Sheet'!$B$5:$B$35),0))</f>
        <v>600</v>
      </c>
      <c r="AH14" s="1">
        <f>IF(B14="","",SUM(S14:W14))</f>
        <v>4.76</v>
      </c>
      <c r="AI14" s="1">
        <f>IF(B14="","",RANK(AH14,$AH$3:$AH$202,0))</f>
        <v>45</v>
      </c>
      <c r="AJ14" s="13">
        <f>IF(B14="","",IF(LOOKUP(AI14,'[1]Fresno 2010 Pay Sheet'!$C$5:$C$35,'[1]Fresno 2010 Pay Sheet'!$D$5:$D$35)&gt;0,LOOKUP(AI14,'[1]Fresno 2010 Pay Sheet'!$C$5:$C$35,'[1]Fresno 2010 Pay Sheet'!$D$5:$D$35),0))</f>
        <v>0</v>
      </c>
      <c r="AK14" s="1">
        <f>IF(B14="","",AE14+AH14)</f>
        <v>13.6</v>
      </c>
      <c r="AL14" s="1">
        <f>IF(B14="","",RANK(AK14,$AK$3:$AK$202,0))</f>
        <v>12</v>
      </c>
      <c r="AM14" s="13">
        <f>IF(B14="","",IF(LOOKUP(AL14,'[1]Fresno 2010 Pay Sheet'!$E$5:$E$35,'[1]Fresno 2010 Pay Sheet'!$F$5:$F$35)&gt;0,LOOKUP(AL14,'[1]Fresno 2010 Pay Sheet'!$E$5:$E$35,'[1]Fresno 2010 Pay Sheet'!$F$5:$F$35),0))</f>
        <v>0</v>
      </c>
      <c r="AN14" s="1">
        <f t="shared" si="72"/>
        <v>-42</v>
      </c>
      <c r="AO14" s="1">
        <f t="shared" si="0"/>
      </c>
      <c r="AP14" s="1">
        <f t="shared" si="1"/>
        <v>5</v>
      </c>
      <c r="AQ14" s="1">
        <f t="shared" si="2"/>
        <v>2.22</v>
      </c>
      <c r="AR14" s="1">
        <f t="shared" si="3"/>
      </c>
      <c r="AS14" s="1">
        <f t="shared" si="4"/>
        <v>3</v>
      </c>
      <c r="AT14" s="1">
        <f t="shared" si="5"/>
        <v>1.94</v>
      </c>
      <c r="AU14" s="1">
        <f t="shared" si="6"/>
      </c>
      <c r="AV14" s="1">
        <f t="shared" si="7"/>
        <v>8</v>
      </c>
      <c r="AW14" s="1">
        <f t="shared" si="8"/>
        <v>0</v>
      </c>
      <c r="AX14" s="1">
        <f t="shared" si="9"/>
        <v>75</v>
      </c>
      <c r="AY14" s="1">
        <f t="shared" si="10"/>
        <v>0</v>
      </c>
      <c r="AZ14" s="1">
        <f t="shared" si="11"/>
        <v>75</v>
      </c>
      <c r="BA14" s="1">
        <f t="shared" si="12"/>
      </c>
      <c r="BB14" s="1">
        <f t="shared" si="13"/>
      </c>
      <c r="BC14" s="1">
        <f t="shared" si="14"/>
      </c>
      <c r="BD14" s="1">
        <f t="shared" si="15"/>
      </c>
      <c r="BE14" s="1">
        <f t="shared" si="16"/>
        <v>0</v>
      </c>
      <c r="BF14" s="14">
        <f t="shared" si="17"/>
        <v>75</v>
      </c>
      <c r="BG14" s="1">
        <f t="shared" si="18"/>
        <v>0</v>
      </c>
      <c r="BH14" s="14">
        <f t="shared" si="19"/>
        <v>75</v>
      </c>
      <c r="BI14" s="14">
        <f t="shared" si="20"/>
        <v>0</v>
      </c>
      <c r="BJ14" s="14">
        <f t="shared" si="21"/>
        <v>75</v>
      </c>
      <c r="BK14" s="1">
        <f t="shared" si="22"/>
        <v>0</v>
      </c>
      <c r="BL14" s="14">
        <f t="shared" si="23"/>
        <v>75</v>
      </c>
      <c r="BM14" s="1">
        <f t="shared" si="24"/>
        <v>0</v>
      </c>
      <c r="BN14" s="14">
        <f t="shared" si="25"/>
        <v>75</v>
      </c>
      <c r="BO14" s="1">
        <f t="shared" si="26"/>
        <v>0</v>
      </c>
      <c r="BP14" s="14">
        <f t="shared" si="27"/>
        <v>75</v>
      </c>
      <c r="BQ14" s="1">
        <f t="shared" si="28"/>
        <v>0</v>
      </c>
      <c r="BR14" s="14">
        <f t="shared" si="29"/>
        <v>75</v>
      </c>
      <c r="BS14" s="1">
        <f t="shared" si="30"/>
        <v>0</v>
      </c>
      <c r="BT14" s="14">
        <f t="shared" si="31"/>
        <v>75</v>
      </c>
      <c r="BU14" s="1">
        <f t="shared" si="32"/>
      </c>
      <c r="BV14" s="1">
        <f t="shared" si="33"/>
      </c>
      <c r="BW14" s="1">
        <f t="shared" si="34"/>
      </c>
      <c r="BX14" s="1">
        <f t="shared" si="35"/>
      </c>
      <c r="BY14" s="1">
        <f t="shared" si="36"/>
      </c>
      <c r="BZ14" s="1">
        <f t="shared" si="37"/>
      </c>
      <c r="CA14" s="1">
        <f t="shared" si="38"/>
      </c>
      <c r="CB14" s="1">
        <f t="shared" si="39"/>
      </c>
      <c r="CC14" s="1">
        <f t="shared" si="40"/>
      </c>
      <c r="CD14" s="1">
        <f t="shared" si="41"/>
      </c>
      <c r="CE14" s="1">
        <f t="shared" si="42"/>
      </c>
      <c r="CF14" s="1">
        <f t="shared" si="43"/>
      </c>
      <c r="CG14" s="1">
        <f t="shared" si="44"/>
      </c>
      <c r="CH14" s="1">
        <f t="shared" si="45"/>
      </c>
      <c r="CI14" s="1">
        <f t="shared" si="46"/>
      </c>
      <c r="CJ14" s="1">
        <f t="shared" si="47"/>
        <v>5</v>
      </c>
      <c r="CK14" s="1">
        <f t="shared" si="48"/>
      </c>
      <c r="CL14" s="1">
        <f t="shared" si="49"/>
      </c>
      <c r="CM14" s="1">
        <f t="shared" si="50"/>
      </c>
      <c r="CN14" s="1">
        <f t="shared" si="51"/>
        <v>3</v>
      </c>
      <c r="CO14" s="1">
        <f t="shared" si="52"/>
      </c>
      <c r="CP14" s="1">
        <f t="shared" si="53"/>
      </c>
      <c r="CQ14" s="1">
        <f t="shared" si="54"/>
      </c>
      <c r="CR14" s="1">
        <f t="shared" si="55"/>
      </c>
      <c r="CS14" s="1">
        <f t="shared" si="56"/>
      </c>
      <c r="CT14" s="1">
        <f t="shared" si="57"/>
      </c>
      <c r="CU14" s="1">
        <f t="shared" si="58"/>
      </c>
      <c r="CV14" s="1">
        <f t="shared" si="59"/>
      </c>
      <c r="CW14" s="1">
        <f t="shared" si="60"/>
      </c>
      <c r="CX14" s="1">
        <f t="shared" si="61"/>
      </c>
      <c r="CY14" s="1">
        <f t="shared" si="62"/>
        <v>8</v>
      </c>
      <c r="CZ14" s="1">
        <f t="shared" si="63"/>
      </c>
      <c r="DA14" s="1">
        <f t="shared" si="64"/>
      </c>
      <c r="DB14" s="1">
        <f t="shared" si="65"/>
      </c>
      <c r="DC14" s="1">
        <f t="shared" si="66"/>
      </c>
      <c r="DD14" s="1">
        <f t="shared" si="67"/>
      </c>
      <c r="DE14" s="1">
        <f t="shared" si="68"/>
        <v>75</v>
      </c>
      <c r="DF14" s="1">
        <f t="shared" si="69"/>
      </c>
      <c r="DG14" s="1">
        <f t="shared" si="70"/>
      </c>
      <c r="DH14" s="2">
        <f t="shared" si="71"/>
        <v>89.10891089108911</v>
      </c>
      <c r="DI14" s="12"/>
      <c r="DJ14" s="12"/>
    </row>
    <row r="15" spans="1:114" ht="11.25" customHeight="1">
      <c r="A15" s="1">
        <v>59</v>
      </c>
      <c r="B15" s="11" t="s">
        <v>172</v>
      </c>
      <c r="C15" s="12" t="s">
        <v>173</v>
      </c>
      <c r="D15" s="11" t="s">
        <v>174</v>
      </c>
      <c r="E15" s="12" t="s">
        <v>173</v>
      </c>
      <c r="F15" s="12" t="s">
        <v>111</v>
      </c>
      <c r="G15" s="1">
        <v>1.12</v>
      </c>
      <c r="H15" s="1">
        <v>1.18</v>
      </c>
      <c r="I15" s="1">
        <v>1.12</v>
      </c>
      <c r="J15" s="1">
        <v>1.38</v>
      </c>
      <c r="K15" s="1">
        <v>1.58</v>
      </c>
      <c r="L15" s="1"/>
      <c r="M15" s="1"/>
      <c r="N15" s="1"/>
      <c r="O15" s="1"/>
      <c r="P15" s="1"/>
      <c r="Q15" s="1"/>
      <c r="S15" s="1">
        <v>1.38</v>
      </c>
      <c r="T15" s="1">
        <v>1.94</v>
      </c>
      <c r="U15" s="1">
        <v>1.32</v>
      </c>
      <c r="V15" s="1">
        <v>1.32</v>
      </c>
      <c r="W15" s="1">
        <v>1.24</v>
      </c>
      <c r="X15" s="1"/>
      <c r="Y15" s="1"/>
      <c r="Z15" s="1"/>
      <c r="AA15" s="1"/>
      <c r="AB15" s="1"/>
      <c r="AC15" s="1"/>
      <c r="AD15" t="s">
        <v>175</v>
      </c>
      <c r="AE15" s="1">
        <f>IF(B15="","",SUM(G15:K15))</f>
        <v>6.38</v>
      </c>
      <c r="AF15" s="1">
        <f>IF(B15="","",RANK(AE15,$AE$3:$AE$202,0))</f>
        <v>32</v>
      </c>
      <c r="AG15" s="13">
        <f>IF(B15="","",IF(LOOKUP(AF15,'[1]Fresno 2010 Pay Sheet'!$A$5:$A$35,'[1]Fresno 2010 Pay Sheet'!$B$5:$B$35)&gt;0,LOOKUP(AF15,'[1]Fresno 2010 Pay Sheet'!$A$5:$A$35,'[1]Fresno 2010 Pay Sheet'!$B$5:$B$35),0))</f>
        <v>0</v>
      </c>
      <c r="AH15" s="1">
        <f>IF(B15="","",SUM(S15:W15))</f>
        <v>7.2</v>
      </c>
      <c r="AI15" s="1">
        <f>IF(B15="","",RANK(AH15,$AH$3:$AH$202,0))</f>
        <v>15</v>
      </c>
      <c r="AJ15" s="13">
        <f>IF(B15="","",IF(LOOKUP(AI15,'[1]Fresno 2010 Pay Sheet'!$C$5:$C$35,'[1]Fresno 2010 Pay Sheet'!$D$5:$D$35)&gt;0,LOOKUP(AI15,'[1]Fresno 2010 Pay Sheet'!$C$5:$C$35,'[1]Fresno 2010 Pay Sheet'!$D$5:$D$35),0))</f>
        <v>0</v>
      </c>
      <c r="AK15" s="1">
        <f>IF(B15="","",AE15+AH15)</f>
        <v>13.58</v>
      </c>
      <c r="AL15" s="1">
        <f>IF(B15="","",RANK(AK15,$AK$3:$AK$202,0))</f>
        <v>13</v>
      </c>
      <c r="AM15" s="13">
        <f>IF(B15="","",IF(LOOKUP(AL15,'[1]Fresno 2010 Pay Sheet'!$E$5:$E$35,'[1]Fresno 2010 Pay Sheet'!$F$5:$F$35)&gt;0,LOOKUP(AL15,'[1]Fresno 2010 Pay Sheet'!$E$5:$E$35,'[1]Fresno 2010 Pay Sheet'!$F$5:$F$35),0))</f>
        <v>0</v>
      </c>
      <c r="AN15" s="1">
        <f t="shared" si="72"/>
        <v>17</v>
      </c>
      <c r="AO15" s="1">
        <f t="shared" si="0"/>
      </c>
      <c r="AP15" s="1">
        <f t="shared" si="1"/>
        <v>5</v>
      </c>
      <c r="AQ15" s="1">
        <f t="shared" si="2"/>
        <v>1.58</v>
      </c>
      <c r="AR15" s="1">
        <f t="shared" si="3"/>
      </c>
      <c r="AS15" s="1">
        <f t="shared" si="4"/>
        <v>5</v>
      </c>
      <c r="AT15" s="1">
        <f t="shared" si="5"/>
        <v>1.94</v>
      </c>
      <c r="AU15" s="1">
        <f t="shared" si="6"/>
      </c>
      <c r="AV15" s="1">
        <f t="shared" si="7"/>
        <v>10</v>
      </c>
      <c r="AW15" s="1">
        <f t="shared" si="8"/>
        <v>0</v>
      </c>
      <c r="AX15" s="1">
        <f t="shared" si="9"/>
        <v>59</v>
      </c>
      <c r="AY15" s="1">
        <f t="shared" si="10"/>
        <v>0</v>
      </c>
      <c r="AZ15" s="1">
        <f t="shared" si="11"/>
        <v>59</v>
      </c>
      <c r="BA15" s="1">
        <f t="shared" si="12"/>
      </c>
      <c r="BB15" s="1">
        <f t="shared" si="13"/>
      </c>
      <c r="BC15" s="1">
        <f t="shared" si="14"/>
      </c>
      <c r="BD15" s="1">
        <f t="shared" si="15"/>
      </c>
      <c r="BE15" s="1">
        <f t="shared" si="16"/>
        <v>0</v>
      </c>
      <c r="BF15" s="14">
        <f t="shared" si="17"/>
        <v>59</v>
      </c>
      <c r="BG15" s="1">
        <f t="shared" si="18"/>
        <v>0</v>
      </c>
      <c r="BH15" s="14">
        <f t="shared" si="19"/>
        <v>59</v>
      </c>
      <c r="BI15" s="14">
        <f t="shared" si="20"/>
        <v>0</v>
      </c>
      <c r="BJ15" s="14">
        <f t="shared" si="21"/>
        <v>59</v>
      </c>
      <c r="BK15" s="1">
        <f t="shared" si="22"/>
        <v>0</v>
      </c>
      <c r="BL15" s="14">
        <f t="shared" si="23"/>
        <v>59</v>
      </c>
      <c r="BM15" s="1">
        <f t="shared" si="24"/>
        <v>0</v>
      </c>
      <c r="BN15" s="14">
        <f t="shared" si="25"/>
        <v>59</v>
      </c>
      <c r="BO15" s="1">
        <f t="shared" si="26"/>
        <v>0</v>
      </c>
      <c r="BP15" s="14">
        <f t="shared" si="27"/>
        <v>59</v>
      </c>
      <c r="BQ15" s="1">
        <f t="shared" si="28"/>
        <v>0</v>
      </c>
      <c r="BR15" s="14">
        <f t="shared" si="29"/>
        <v>59</v>
      </c>
      <c r="BS15" s="1">
        <f t="shared" si="30"/>
        <v>0</v>
      </c>
      <c r="BT15" s="14">
        <f t="shared" si="31"/>
        <v>59</v>
      </c>
      <c r="BU15" s="1">
        <f t="shared" si="32"/>
      </c>
      <c r="BV15" s="1">
        <f t="shared" si="33"/>
      </c>
      <c r="BW15" s="1">
        <f t="shared" si="34"/>
      </c>
      <c r="BX15" s="1">
        <f t="shared" si="35"/>
      </c>
      <c r="BY15" s="1">
        <f t="shared" si="36"/>
      </c>
      <c r="BZ15" s="1">
        <f t="shared" si="37"/>
      </c>
      <c r="CA15" s="1">
        <f t="shared" si="38"/>
      </c>
      <c r="CB15" s="1">
        <f t="shared" si="39"/>
      </c>
      <c r="CC15" s="1">
        <f t="shared" si="40"/>
      </c>
      <c r="CD15" s="1">
        <f t="shared" si="41"/>
      </c>
      <c r="CE15" s="1">
        <f t="shared" si="42"/>
      </c>
      <c r="CF15" s="1">
        <f t="shared" si="43"/>
      </c>
      <c r="CG15" s="1">
        <f t="shared" si="44"/>
      </c>
      <c r="CH15" s="1">
        <f t="shared" si="45"/>
      </c>
      <c r="CI15" s="1">
        <f t="shared" si="46"/>
      </c>
      <c r="CJ15" s="1">
        <f t="shared" si="47"/>
        <v>5</v>
      </c>
      <c r="CK15" s="1">
        <f t="shared" si="48"/>
      </c>
      <c r="CL15" s="1">
        <f t="shared" si="49"/>
      </c>
      <c r="CM15" s="1">
        <f t="shared" si="50"/>
      </c>
      <c r="CN15" s="1">
        <f t="shared" si="51"/>
      </c>
      <c r="CO15" s="1">
        <f t="shared" si="52"/>
      </c>
      <c r="CP15" s="1">
        <f t="shared" si="53"/>
        <v>5</v>
      </c>
      <c r="CQ15" s="1">
        <f t="shared" si="54"/>
      </c>
      <c r="CR15" s="1">
        <f t="shared" si="55"/>
      </c>
      <c r="CS15" s="1">
        <f t="shared" si="56"/>
      </c>
      <c r="CT15" s="1">
        <f t="shared" si="57"/>
      </c>
      <c r="CU15" s="1">
        <f t="shared" si="58"/>
      </c>
      <c r="CV15" s="1">
        <f t="shared" si="59"/>
      </c>
      <c r="CW15" s="1">
        <f t="shared" si="60"/>
      </c>
      <c r="CX15" s="1">
        <f t="shared" si="61"/>
      </c>
      <c r="CY15" s="1">
        <f t="shared" si="62"/>
      </c>
      <c r="CZ15" s="1">
        <f t="shared" si="63"/>
      </c>
      <c r="DA15" s="1">
        <f t="shared" si="64"/>
        <v>10</v>
      </c>
      <c r="DB15" s="1">
        <f t="shared" si="65"/>
      </c>
      <c r="DC15" s="1">
        <f t="shared" si="66"/>
      </c>
      <c r="DD15" s="1">
        <f t="shared" si="67"/>
      </c>
      <c r="DE15" s="1">
        <f t="shared" si="68"/>
        <v>59</v>
      </c>
      <c r="DF15" s="1">
        <f t="shared" si="69"/>
      </c>
      <c r="DG15" s="1">
        <f t="shared" si="70"/>
      </c>
      <c r="DH15" s="2">
        <f t="shared" si="71"/>
        <v>88.11881188118812</v>
      </c>
      <c r="DI15" s="12"/>
      <c r="DJ15" s="12"/>
    </row>
    <row r="16" spans="1:114" ht="11.25" customHeight="1">
      <c r="A16" s="1">
        <v>22</v>
      </c>
      <c r="B16" s="11" t="s">
        <v>212</v>
      </c>
      <c r="C16" s="12" t="s">
        <v>213</v>
      </c>
      <c r="D16" s="11" t="s">
        <v>214</v>
      </c>
      <c r="E16" s="12" t="s">
        <v>213</v>
      </c>
      <c r="F16" s="12" t="s">
        <v>111</v>
      </c>
      <c r="G16" s="1">
        <v>1.24</v>
      </c>
      <c r="H16" s="1">
        <v>1.24</v>
      </c>
      <c r="I16" s="1">
        <v>1.64</v>
      </c>
      <c r="J16" s="1">
        <v>1.5</v>
      </c>
      <c r="K16" s="1">
        <v>1.12</v>
      </c>
      <c r="L16" s="1"/>
      <c r="M16" s="1"/>
      <c r="N16" s="1"/>
      <c r="O16" s="1"/>
      <c r="P16" s="1"/>
      <c r="Q16" s="1"/>
      <c r="S16" s="1">
        <v>1.32</v>
      </c>
      <c r="T16" s="1">
        <v>1.5</v>
      </c>
      <c r="U16" s="1">
        <v>1.58</v>
      </c>
      <c r="V16" s="1">
        <v>1.18</v>
      </c>
      <c r="W16" s="1">
        <v>1.24</v>
      </c>
      <c r="X16" s="1"/>
      <c r="Y16" s="1"/>
      <c r="Z16" s="1"/>
      <c r="AA16" s="1"/>
      <c r="AB16" s="1"/>
      <c r="AC16" s="1"/>
      <c r="AD16" t="s">
        <v>116</v>
      </c>
      <c r="AE16" s="1">
        <f>IF(B16="","",SUM(G16:K16))</f>
        <v>6.74</v>
      </c>
      <c r="AF16" s="1">
        <f>IF(B16="","",RANK(AE16,$AE$3:$AE$202,0))</f>
        <v>23</v>
      </c>
      <c r="AG16" s="13">
        <f>IF(B16="","",IF(LOOKUP(AF16,'[1]Fresno 2010 Pay Sheet'!$A$5:$A$35,'[1]Fresno 2010 Pay Sheet'!$B$5:$B$35)&gt;0,LOOKUP(AF16,'[1]Fresno 2010 Pay Sheet'!$A$5:$A$35,'[1]Fresno 2010 Pay Sheet'!$B$5:$B$35),0))</f>
        <v>0</v>
      </c>
      <c r="AH16" s="1">
        <f>IF(B16="","",SUM(S16:W16))</f>
        <v>6.82</v>
      </c>
      <c r="AI16" s="1">
        <f>IF(B16="","",RANK(AH16,$AH$3:$AH$202,0))</f>
        <v>18</v>
      </c>
      <c r="AJ16" s="13">
        <f>IF(B16="","",IF(LOOKUP(AI16,'[1]Fresno 2010 Pay Sheet'!$C$5:$C$35,'[1]Fresno 2010 Pay Sheet'!$D$5:$D$35)&gt;0,LOOKUP(AI16,'[1]Fresno 2010 Pay Sheet'!$C$5:$C$35,'[1]Fresno 2010 Pay Sheet'!$D$5:$D$35),0))</f>
        <v>0</v>
      </c>
      <c r="AK16" s="1">
        <f>IF(B16="","",AE16+AH16)</f>
        <v>13.56</v>
      </c>
      <c r="AL16" s="1">
        <f>IF(B16="","",RANK(AK16,$AK$3:$AK$202,0))</f>
        <v>14</v>
      </c>
      <c r="AM16" s="13">
        <f>IF(B16="","",IF(LOOKUP(AL16,'[1]Fresno 2010 Pay Sheet'!$E$5:$E$35,'[1]Fresno 2010 Pay Sheet'!$F$5:$F$35)&gt;0,LOOKUP(AL16,'[1]Fresno 2010 Pay Sheet'!$E$5:$E$35,'[1]Fresno 2010 Pay Sheet'!$F$5:$F$35),0))</f>
        <v>0</v>
      </c>
      <c r="AN16" s="1">
        <f t="shared" si="72"/>
        <v>5</v>
      </c>
      <c r="AO16" s="1">
        <f t="shared" si="0"/>
      </c>
      <c r="AP16" s="1">
        <f t="shared" si="1"/>
        <v>5</v>
      </c>
      <c r="AQ16" s="1">
        <f t="shared" si="2"/>
        <v>1.64</v>
      </c>
      <c r="AR16" s="1">
        <f t="shared" si="3"/>
      </c>
      <c r="AS16" s="1">
        <f t="shared" si="4"/>
        <v>5</v>
      </c>
      <c r="AT16" s="1">
        <f t="shared" si="5"/>
        <v>1.58</v>
      </c>
      <c r="AU16" s="1">
        <f t="shared" si="6"/>
      </c>
      <c r="AV16" s="1">
        <f t="shared" si="7"/>
        <v>10</v>
      </c>
      <c r="AW16" s="1">
        <f t="shared" si="8"/>
        <v>0</v>
      </c>
      <c r="AX16" s="1">
        <f t="shared" si="9"/>
        <v>22</v>
      </c>
      <c r="AY16" s="1">
        <f t="shared" si="10"/>
        <v>0</v>
      </c>
      <c r="AZ16" s="1">
        <f t="shared" si="11"/>
        <v>22</v>
      </c>
      <c r="BA16" s="1">
        <f t="shared" si="12"/>
      </c>
      <c r="BB16" s="1">
        <f t="shared" si="13"/>
      </c>
      <c r="BC16" s="1">
        <f t="shared" si="14"/>
      </c>
      <c r="BD16" s="1">
        <f t="shared" si="15"/>
      </c>
      <c r="BE16" s="1">
        <f t="shared" si="16"/>
        <v>0</v>
      </c>
      <c r="BF16" s="14">
        <f t="shared" si="17"/>
        <v>22</v>
      </c>
      <c r="BG16" s="1">
        <f t="shared" si="18"/>
        <v>0</v>
      </c>
      <c r="BH16" s="14">
        <f t="shared" si="19"/>
        <v>22</v>
      </c>
      <c r="BI16" s="14">
        <f t="shared" si="20"/>
        <v>0</v>
      </c>
      <c r="BJ16" s="14">
        <f t="shared" si="21"/>
        <v>22</v>
      </c>
      <c r="BK16" s="1">
        <f t="shared" si="22"/>
        <v>0</v>
      </c>
      <c r="BL16" s="14">
        <f t="shared" si="23"/>
        <v>22</v>
      </c>
      <c r="BM16" s="1">
        <f t="shared" si="24"/>
        <v>0</v>
      </c>
      <c r="BN16" s="14">
        <f t="shared" si="25"/>
        <v>22</v>
      </c>
      <c r="BO16" s="1">
        <f t="shared" si="26"/>
        <v>0</v>
      </c>
      <c r="BP16" s="14">
        <f t="shared" si="27"/>
        <v>22</v>
      </c>
      <c r="BQ16" s="1">
        <f t="shared" si="28"/>
        <v>0</v>
      </c>
      <c r="BR16" s="14">
        <f t="shared" si="29"/>
        <v>22</v>
      </c>
      <c r="BS16" s="1">
        <f t="shared" si="30"/>
        <v>0</v>
      </c>
      <c r="BT16" s="14">
        <f t="shared" si="31"/>
        <v>22</v>
      </c>
      <c r="BU16" s="1">
        <f t="shared" si="32"/>
      </c>
      <c r="BV16" s="1">
        <f t="shared" si="33"/>
      </c>
      <c r="BW16" s="1">
        <f t="shared" si="34"/>
      </c>
      <c r="BX16" s="1">
        <f t="shared" si="35"/>
      </c>
      <c r="BY16" s="1">
        <f t="shared" si="36"/>
      </c>
      <c r="BZ16" s="1">
        <f t="shared" si="37"/>
      </c>
      <c r="CA16" s="1">
        <f t="shared" si="38"/>
      </c>
      <c r="CB16" s="1">
        <f t="shared" si="39"/>
      </c>
      <c r="CC16" s="1">
        <f t="shared" si="40"/>
      </c>
      <c r="CD16" s="1">
        <f t="shared" si="41"/>
      </c>
      <c r="CE16" s="1">
        <f t="shared" si="42"/>
      </c>
      <c r="CF16" s="1">
        <f t="shared" si="43"/>
      </c>
      <c r="CG16" s="1">
        <f t="shared" si="44"/>
      </c>
      <c r="CH16" s="1">
        <f t="shared" si="45"/>
      </c>
      <c r="CI16" s="1">
        <f t="shared" si="46"/>
      </c>
      <c r="CJ16" s="1">
        <f t="shared" si="47"/>
        <v>5</v>
      </c>
      <c r="CK16" s="1">
        <f t="shared" si="48"/>
      </c>
      <c r="CL16" s="1">
        <f t="shared" si="49"/>
      </c>
      <c r="CM16" s="1">
        <f t="shared" si="50"/>
      </c>
      <c r="CN16" s="1">
        <f t="shared" si="51"/>
      </c>
      <c r="CO16" s="1">
        <f t="shared" si="52"/>
      </c>
      <c r="CP16" s="1">
        <f t="shared" si="53"/>
        <v>5</v>
      </c>
      <c r="CQ16" s="1">
        <f t="shared" si="54"/>
      </c>
      <c r="CR16" s="1">
        <f t="shared" si="55"/>
      </c>
      <c r="CS16" s="1">
        <f t="shared" si="56"/>
      </c>
      <c r="CT16" s="1">
        <f t="shared" si="57"/>
      </c>
      <c r="CU16" s="1">
        <f t="shared" si="58"/>
      </c>
      <c r="CV16" s="1">
        <f t="shared" si="59"/>
      </c>
      <c r="CW16" s="1">
        <f t="shared" si="60"/>
      </c>
      <c r="CX16" s="1">
        <f t="shared" si="61"/>
      </c>
      <c r="CY16" s="1">
        <f t="shared" si="62"/>
      </c>
      <c r="CZ16" s="1">
        <f t="shared" si="63"/>
      </c>
      <c r="DA16" s="1">
        <f t="shared" si="64"/>
        <v>10</v>
      </c>
      <c r="DB16" s="1">
        <f t="shared" si="65"/>
        <v>14</v>
      </c>
      <c r="DC16" s="1">
        <f t="shared" si="66"/>
        <v>9</v>
      </c>
      <c r="DD16" s="1">
        <f t="shared" si="67"/>
      </c>
      <c r="DE16" s="1">
        <f t="shared" si="68"/>
        <v>22</v>
      </c>
      <c r="DF16" s="1">
        <f t="shared" si="69"/>
      </c>
      <c r="DG16" s="1">
        <f t="shared" si="70"/>
      </c>
      <c r="DH16" s="2">
        <f t="shared" si="71"/>
        <v>87.12871287128714</v>
      </c>
      <c r="DI16" s="12"/>
      <c r="DJ16" s="12"/>
    </row>
    <row r="17" spans="1:114" ht="11.25" customHeight="1">
      <c r="A17" s="1">
        <v>7</v>
      </c>
      <c r="B17" s="11" t="s">
        <v>209</v>
      </c>
      <c r="C17" s="12" t="s">
        <v>210</v>
      </c>
      <c r="D17" s="11" t="s">
        <v>211</v>
      </c>
      <c r="E17" s="12" t="s">
        <v>210</v>
      </c>
      <c r="F17" s="12" t="s">
        <v>131</v>
      </c>
      <c r="G17" s="1">
        <v>1.44</v>
      </c>
      <c r="H17" s="1">
        <v>1.44</v>
      </c>
      <c r="I17" s="1">
        <v>1.18</v>
      </c>
      <c r="J17" s="1">
        <v>1.18</v>
      </c>
      <c r="K17" s="1">
        <v>1.38</v>
      </c>
      <c r="L17" s="1"/>
      <c r="M17" s="1"/>
      <c r="N17" s="1"/>
      <c r="O17" s="1"/>
      <c r="P17" s="1"/>
      <c r="Q17" s="1"/>
      <c r="S17" s="1">
        <v>1.09</v>
      </c>
      <c r="T17" s="1">
        <v>1.38</v>
      </c>
      <c r="U17" s="1">
        <v>1.64</v>
      </c>
      <c r="V17" s="1">
        <v>1.38</v>
      </c>
      <c r="W17" s="1">
        <v>1.32</v>
      </c>
      <c r="X17" s="1"/>
      <c r="Y17" s="1"/>
      <c r="Z17" s="1"/>
      <c r="AA17" s="1"/>
      <c r="AB17" s="1"/>
      <c r="AC17" s="1"/>
      <c r="AD17" t="s">
        <v>188</v>
      </c>
      <c r="AE17" s="1">
        <f>IF(B17="","",SUM(G17:K17))</f>
        <v>6.619999999999999</v>
      </c>
      <c r="AF17" s="1">
        <f>IF(B17="","",RANK(AE17,$AE$3:$AE$202,0))</f>
        <v>26</v>
      </c>
      <c r="AG17" s="13">
        <f>IF(B17="","",IF(LOOKUP(AF17,'[1]Fresno 2010 Pay Sheet'!$A$5:$A$35,'[1]Fresno 2010 Pay Sheet'!$B$5:$B$35)&gt;0,LOOKUP(AF17,'[1]Fresno 2010 Pay Sheet'!$A$5:$A$35,'[1]Fresno 2010 Pay Sheet'!$B$5:$B$35),0))</f>
        <v>0</v>
      </c>
      <c r="AH17" s="1">
        <f>IF(B17="","",SUM(S17:W17))</f>
        <v>6.81</v>
      </c>
      <c r="AI17" s="1">
        <f>IF(B17="","",RANK(AH17,$AH$3:$AH$202,0))</f>
        <v>19</v>
      </c>
      <c r="AJ17" s="13">
        <f>IF(B17="","",IF(LOOKUP(AI17,'[1]Fresno 2010 Pay Sheet'!$C$5:$C$35,'[1]Fresno 2010 Pay Sheet'!$D$5:$D$35)&gt;0,LOOKUP(AI17,'[1]Fresno 2010 Pay Sheet'!$C$5:$C$35,'[1]Fresno 2010 Pay Sheet'!$D$5:$D$35),0))</f>
        <v>0</v>
      </c>
      <c r="AK17" s="1">
        <f>IF(B17="","",AE17+AH17)</f>
        <v>13.43</v>
      </c>
      <c r="AL17" s="1">
        <f>IF(B17="","",RANK(AK17,$AK$3:$AK$202,0))</f>
        <v>15</v>
      </c>
      <c r="AM17" s="13">
        <f>IF(B17="","",IF(LOOKUP(AL17,'[1]Fresno 2010 Pay Sheet'!$E$5:$E$35,'[1]Fresno 2010 Pay Sheet'!$F$5:$F$35)&gt;0,LOOKUP(AL17,'[1]Fresno 2010 Pay Sheet'!$E$5:$E$35,'[1]Fresno 2010 Pay Sheet'!$F$5:$F$35),0))</f>
        <v>0</v>
      </c>
      <c r="AN17" s="1">
        <f t="shared" si="72"/>
        <v>7</v>
      </c>
      <c r="AO17" s="1">
        <f t="shared" si="0"/>
      </c>
      <c r="AP17" s="1">
        <f t="shared" si="1"/>
        <v>5</v>
      </c>
      <c r="AQ17" s="1">
        <f t="shared" si="2"/>
        <v>1.44</v>
      </c>
      <c r="AR17" s="1">
        <f t="shared" si="3"/>
      </c>
      <c r="AS17" s="1">
        <f t="shared" si="4"/>
        <v>5</v>
      </c>
      <c r="AT17" s="1">
        <f t="shared" si="5"/>
        <v>1.64</v>
      </c>
      <c r="AU17" s="1">
        <f t="shared" si="6"/>
      </c>
      <c r="AV17" s="1">
        <f t="shared" si="7"/>
        <v>10</v>
      </c>
      <c r="AW17" s="1">
        <f t="shared" si="8"/>
        <v>0</v>
      </c>
      <c r="AX17" s="1">
        <f t="shared" si="9"/>
        <v>7</v>
      </c>
      <c r="AY17" s="1">
        <f t="shared" si="10"/>
        <v>0</v>
      </c>
      <c r="AZ17" s="1">
        <f t="shared" si="11"/>
        <v>7</v>
      </c>
      <c r="BA17" s="1">
        <f t="shared" si="12"/>
      </c>
      <c r="BB17" s="1">
        <f t="shared" si="13"/>
      </c>
      <c r="BC17" s="1">
        <f t="shared" si="14"/>
      </c>
      <c r="BD17" s="1">
        <f t="shared" si="15"/>
      </c>
      <c r="BE17" s="1">
        <f t="shared" si="16"/>
        <v>0</v>
      </c>
      <c r="BF17" s="14">
        <f t="shared" si="17"/>
        <v>7</v>
      </c>
      <c r="BG17" s="1">
        <f t="shared" si="18"/>
        <v>0</v>
      </c>
      <c r="BH17" s="14">
        <f t="shared" si="19"/>
        <v>7</v>
      </c>
      <c r="BI17" s="14">
        <f t="shared" si="20"/>
        <v>0</v>
      </c>
      <c r="BJ17" s="14">
        <f t="shared" si="21"/>
        <v>7</v>
      </c>
      <c r="BK17" s="1">
        <f t="shared" si="22"/>
        <v>0</v>
      </c>
      <c r="BL17" s="14">
        <f t="shared" si="23"/>
        <v>7</v>
      </c>
      <c r="BM17" s="1">
        <f t="shared" si="24"/>
        <v>0</v>
      </c>
      <c r="BN17" s="14">
        <f t="shared" si="25"/>
        <v>7</v>
      </c>
      <c r="BO17" s="1">
        <f t="shared" si="26"/>
        <v>0</v>
      </c>
      <c r="BP17" s="14">
        <f t="shared" si="27"/>
        <v>7</v>
      </c>
      <c r="BQ17" s="1">
        <f t="shared" si="28"/>
        <v>0</v>
      </c>
      <c r="BR17" s="14">
        <f t="shared" si="29"/>
        <v>7</v>
      </c>
      <c r="BS17" s="1">
        <f t="shared" si="30"/>
        <v>0</v>
      </c>
      <c r="BT17" s="14">
        <f t="shared" si="31"/>
        <v>7</v>
      </c>
      <c r="BU17" s="1">
        <f t="shared" si="32"/>
      </c>
      <c r="BV17" s="1">
        <f t="shared" si="33"/>
      </c>
      <c r="BW17" s="1">
        <f t="shared" si="34"/>
      </c>
      <c r="BX17" s="1">
        <f t="shared" si="35"/>
      </c>
      <c r="BY17" s="1">
        <f t="shared" si="36"/>
      </c>
      <c r="BZ17" s="1">
        <f t="shared" si="37"/>
        <v>15</v>
      </c>
      <c r="CA17" s="1">
        <f t="shared" si="38"/>
        <v>2</v>
      </c>
      <c r="CB17" s="1">
        <f t="shared" si="39"/>
      </c>
      <c r="CC17" s="1">
        <f t="shared" si="40"/>
        <v>7</v>
      </c>
      <c r="CD17" s="1">
        <f t="shared" si="41"/>
      </c>
      <c r="CE17" s="1">
        <f t="shared" si="42"/>
      </c>
      <c r="CF17" s="1">
        <f t="shared" si="43"/>
      </c>
      <c r="CG17" s="1">
        <f t="shared" si="44"/>
      </c>
      <c r="CH17" s="1">
        <f t="shared" si="45"/>
      </c>
      <c r="CI17" s="1">
        <f t="shared" si="46"/>
      </c>
      <c r="CJ17" s="1">
        <f t="shared" si="47"/>
        <v>5</v>
      </c>
      <c r="CK17" s="1">
        <f t="shared" si="48"/>
      </c>
      <c r="CL17" s="1">
        <f t="shared" si="49"/>
      </c>
      <c r="CM17" s="1">
        <f t="shared" si="50"/>
      </c>
      <c r="CN17" s="1">
        <f t="shared" si="51"/>
      </c>
      <c r="CO17" s="1">
        <f t="shared" si="52"/>
      </c>
      <c r="CP17" s="1">
        <f t="shared" si="53"/>
        <v>5</v>
      </c>
      <c r="CQ17" s="1">
        <f t="shared" si="54"/>
      </c>
      <c r="CR17" s="1">
        <f t="shared" si="55"/>
      </c>
      <c r="CS17" s="1">
        <f t="shared" si="56"/>
      </c>
      <c r="CT17" s="1">
        <f t="shared" si="57"/>
      </c>
      <c r="CU17" s="1">
        <f t="shared" si="58"/>
      </c>
      <c r="CV17" s="1">
        <f t="shared" si="59"/>
      </c>
      <c r="CW17" s="1">
        <f t="shared" si="60"/>
      </c>
      <c r="CX17" s="1">
        <f t="shared" si="61"/>
      </c>
      <c r="CY17" s="1">
        <f t="shared" si="62"/>
      </c>
      <c r="CZ17" s="1">
        <f t="shared" si="63"/>
      </c>
      <c r="DA17" s="1">
        <f t="shared" si="64"/>
        <v>10</v>
      </c>
      <c r="DB17" s="1">
        <f t="shared" si="65"/>
      </c>
      <c r="DC17" s="1">
        <f t="shared" si="66"/>
      </c>
      <c r="DD17" s="1">
        <f t="shared" si="67"/>
      </c>
      <c r="DE17" s="1">
        <f t="shared" si="68"/>
      </c>
      <c r="DF17" s="1">
        <f t="shared" si="69"/>
        <v>7</v>
      </c>
      <c r="DG17" s="1">
        <f t="shared" si="70"/>
      </c>
      <c r="DH17" s="2">
        <f t="shared" si="71"/>
        <v>86.13861386138613</v>
      </c>
      <c r="DI17" s="12"/>
      <c r="DJ17" s="12"/>
    </row>
    <row r="18" spans="1:114" ht="11.25" customHeight="1">
      <c r="A18" s="1">
        <v>34</v>
      </c>
      <c r="B18" s="11" t="s">
        <v>316</v>
      </c>
      <c r="C18" s="12" t="s">
        <v>104</v>
      </c>
      <c r="D18" s="11" t="s">
        <v>317</v>
      </c>
      <c r="E18" s="12" t="s">
        <v>104</v>
      </c>
      <c r="F18" s="12" t="s">
        <v>111</v>
      </c>
      <c r="G18" s="1">
        <v>1.58</v>
      </c>
      <c r="H18" s="1">
        <v>1.44</v>
      </c>
      <c r="I18" s="1">
        <v>1.5</v>
      </c>
      <c r="J18" s="1">
        <v>1.24</v>
      </c>
      <c r="K18" s="1">
        <v>1.32</v>
      </c>
      <c r="L18" s="1"/>
      <c r="M18" s="1"/>
      <c r="N18" s="1"/>
      <c r="O18" s="1"/>
      <c r="P18" s="1"/>
      <c r="Q18" s="1"/>
      <c r="S18" s="1">
        <v>1.06</v>
      </c>
      <c r="T18" s="1">
        <v>1.18</v>
      </c>
      <c r="U18" s="1">
        <v>1.09</v>
      </c>
      <c r="V18" s="1">
        <v>1.72</v>
      </c>
      <c r="W18" s="1">
        <v>1.09</v>
      </c>
      <c r="X18" s="1"/>
      <c r="Y18" s="1"/>
      <c r="Z18" s="1"/>
      <c r="AA18" s="1"/>
      <c r="AB18" s="1"/>
      <c r="AC18" s="1"/>
      <c r="AD18" t="s">
        <v>116</v>
      </c>
      <c r="AE18" s="1">
        <f>IF(B18="","",SUM(G18:K18))</f>
        <v>7.08</v>
      </c>
      <c r="AF18" s="1">
        <f>IF(B18="","",RANK(AE18,$AE$3:$AE$202,0))</f>
        <v>14</v>
      </c>
      <c r="AG18" s="13">
        <f>IF(B18="","",IF(LOOKUP(AF18,'[1]Fresno 2010 Pay Sheet'!$A$5:$A$35,'[1]Fresno 2010 Pay Sheet'!$B$5:$B$35)&gt;0,LOOKUP(AF18,'[1]Fresno 2010 Pay Sheet'!$A$5:$A$35,'[1]Fresno 2010 Pay Sheet'!$B$5:$B$35),0))</f>
        <v>0</v>
      </c>
      <c r="AH18" s="1">
        <f>IF(B18="","",SUM(S18:W18))</f>
        <v>6.14</v>
      </c>
      <c r="AI18" s="1">
        <f>IF(B18="","",RANK(AH18,$AH$3:$AH$202,0))</f>
        <v>30</v>
      </c>
      <c r="AJ18" s="13">
        <f>IF(B18="","",IF(LOOKUP(AI18,'[1]Fresno 2010 Pay Sheet'!$C$5:$C$35,'[1]Fresno 2010 Pay Sheet'!$D$5:$D$35)&gt;0,LOOKUP(AI18,'[1]Fresno 2010 Pay Sheet'!$C$5:$C$35,'[1]Fresno 2010 Pay Sheet'!$D$5:$D$35),0))</f>
        <v>0</v>
      </c>
      <c r="AK18" s="1">
        <f>IF(B18="","",AE18+AH18)</f>
        <v>13.219999999999999</v>
      </c>
      <c r="AL18" s="1">
        <f>IF(B18="","",RANK(AK18,$AK$3:$AK$202,0))</f>
        <v>16</v>
      </c>
      <c r="AM18" s="13">
        <f>IF(B18="","",IF(LOOKUP(AL18,'[1]Fresno 2010 Pay Sheet'!$E$5:$E$35,'[1]Fresno 2010 Pay Sheet'!$F$5:$F$35)&gt;0,LOOKUP(AL18,'[1]Fresno 2010 Pay Sheet'!$E$5:$E$35,'[1]Fresno 2010 Pay Sheet'!$F$5:$F$35),0))</f>
        <v>0</v>
      </c>
      <c r="AN18" s="1">
        <f t="shared" si="72"/>
        <v>-16</v>
      </c>
      <c r="AO18" s="1">
        <f t="shared" si="0"/>
      </c>
      <c r="AP18" s="1">
        <f t="shared" si="1"/>
        <v>5</v>
      </c>
      <c r="AQ18" s="1">
        <f t="shared" si="2"/>
        <v>1.58</v>
      </c>
      <c r="AR18" s="1">
        <f t="shared" si="3"/>
      </c>
      <c r="AS18" s="1">
        <f t="shared" si="4"/>
        <v>5</v>
      </c>
      <c r="AT18" s="1">
        <f t="shared" si="5"/>
        <v>1.72</v>
      </c>
      <c r="AU18" s="1">
        <f t="shared" si="6"/>
      </c>
      <c r="AV18" s="1">
        <f t="shared" si="7"/>
        <v>10</v>
      </c>
      <c r="AW18" s="1">
        <f t="shared" si="8"/>
        <v>0</v>
      </c>
      <c r="AX18" s="1">
        <f t="shared" si="9"/>
        <v>34</v>
      </c>
      <c r="AY18" s="1">
        <f t="shared" si="10"/>
        <v>0</v>
      </c>
      <c r="AZ18" s="1">
        <f t="shared" si="11"/>
        <v>34</v>
      </c>
      <c r="BA18" s="1">
        <f t="shared" si="12"/>
      </c>
      <c r="BB18" s="1">
        <f t="shared" si="13"/>
      </c>
      <c r="BC18" s="1">
        <f t="shared" si="14"/>
      </c>
      <c r="BD18" s="1">
        <f t="shared" si="15"/>
      </c>
      <c r="BE18" s="1">
        <f t="shared" si="16"/>
        <v>0</v>
      </c>
      <c r="BF18" s="14">
        <f t="shared" si="17"/>
        <v>34</v>
      </c>
      <c r="BG18" s="1">
        <f t="shared" si="18"/>
        <v>0</v>
      </c>
      <c r="BH18" s="14">
        <f t="shared" si="19"/>
        <v>34</v>
      </c>
      <c r="BI18" s="14">
        <f t="shared" si="20"/>
        <v>0</v>
      </c>
      <c r="BJ18" s="14">
        <f t="shared" si="21"/>
        <v>34</v>
      </c>
      <c r="BK18" s="1">
        <f t="shared" si="22"/>
        <v>0</v>
      </c>
      <c r="BL18" s="14">
        <f t="shared" si="23"/>
        <v>34</v>
      </c>
      <c r="BM18" s="1">
        <f t="shared" si="24"/>
        <v>0</v>
      </c>
      <c r="BN18" s="14">
        <f t="shared" si="25"/>
        <v>34</v>
      </c>
      <c r="BO18" s="1">
        <f t="shared" si="26"/>
        <v>0</v>
      </c>
      <c r="BP18" s="14">
        <f t="shared" si="27"/>
        <v>34</v>
      </c>
      <c r="BQ18" s="1">
        <f t="shared" si="28"/>
        <v>0</v>
      </c>
      <c r="BR18" s="14">
        <f t="shared" si="29"/>
        <v>34</v>
      </c>
      <c r="BS18" s="1">
        <f t="shared" si="30"/>
        <v>0</v>
      </c>
      <c r="BT18" s="14">
        <f t="shared" si="31"/>
        <v>34</v>
      </c>
      <c r="BU18" s="1">
        <f t="shared" si="32"/>
      </c>
      <c r="BV18" s="1">
        <f t="shared" si="33"/>
      </c>
      <c r="BW18" s="1">
        <f t="shared" si="34"/>
      </c>
      <c r="BX18" s="1">
        <f t="shared" si="35"/>
      </c>
      <c r="BY18" s="1">
        <f t="shared" si="36"/>
      </c>
      <c r="BZ18" s="1">
        <f t="shared" si="37"/>
      </c>
      <c r="CA18" s="1">
        <f t="shared" si="38"/>
      </c>
      <c r="CB18" s="1">
        <f t="shared" si="39"/>
      </c>
      <c r="CC18" s="1">
        <f t="shared" si="40"/>
      </c>
      <c r="CD18" s="1">
        <f t="shared" si="41"/>
      </c>
      <c r="CE18" s="1">
        <f t="shared" si="42"/>
      </c>
      <c r="CF18" s="1">
        <f t="shared" si="43"/>
      </c>
      <c r="CG18" s="1">
        <f t="shared" si="44"/>
      </c>
      <c r="CH18" s="1">
        <f t="shared" si="45"/>
      </c>
      <c r="CI18" s="1">
        <f t="shared" si="46"/>
      </c>
      <c r="CJ18" s="1">
        <f t="shared" si="47"/>
        <v>5</v>
      </c>
      <c r="CK18" s="1">
        <f t="shared" si="48"/>
      </c>
      <c r="CL18" s="1">
        <f t="shared" si="49"/>
      </c>
      <c r="CM18" s="1">
        <f t="shared" si="50"/>
      </c>
      <c r="CN18" s="1">
        <f t="shared" si="51"/>
      </c>
      <c r="CO18" s="1">
        <f t="shared" si="52"/>
      </c>
      <c r="CP18" s="1">
        <f t="shared" si="53"/>
        <v>5</v>
      </c>
      <c r="CQ18" s="1">
        <f t="shared" si="54"/>
      </c>
      <c r="CR18" s="1">
        <f t="shared" si="55"/>
      </c>
      <c r="CS18" s="1">
        <f t="shared" si="56"/>
      </c>
      <c r="CT18" s="1">
        <f t="shared" si="57"/>
      </c>
      <c r="CU18" s="1">
        <f t="shared" si="58"/>
      </c>
      <c r="CV18" s="1">
        <f t="shared" si="59"/>
      </c>
      <c r="CW18" s="1">
        <f t="shared" si="60"/>
      </c>
      <c r="CX18" s="1">
        <f t="shared" si="61"/>
      </c>
      <c r="CY18" s="1">
        <f t="shared" si="62"/>
      </c>
      <c r="CZ18" s="1">
        <f t="shared" si="63"/>
      </c>
      <c r="DA18" s="1">
        <f t="shared" si="64"/>
        <v>10</v>
      </c>
      <c r="DB18" s="1">
        <f t="shared" si="65"/>
        <v>16</v>
      </c>
      <c r="DC18" s="1">
        <f t="shared" si="66"/>
        <v>10</v>
      </c>
      <c r="DD18" s="1">
        <f t="shared" si="67"/>
      </c>
      <c r="DE18" s="1">
        <f t="shared" si="68"/>
        <v>34</v>
      </c>
      <c r="DF18" s="1">
        <f t="shared" si="69"/>
      </c>
      <c r="DG18" s="1">
        <f t="shared" si="70"/>
      </c>
      <c r="DH18" s="2">
        <f t="shared" si="71"/>
        <v>85.14851485148515</v>
      </c>
      <c r="DI18" s="12"/>
      <c r="DJ18" s="12"/>
    </row>
    <row r="19" spans="1:114" ht="11.25" customHeight="1">
      <c r="A19" s="1">
        <v>21</v>
      </c>
      <c r="B19" s="11" t="s">
        <v>191</v>
      </c>
      <c r="C19" s="12" t="s">
        <v>104</v>
      </c>
      <c r="D19" s="11" t="s">
        <v>192</v>
      </c>
      <c r="E19" s="12" t="s">
        <v>173</v>
      </c>
      <c r="F19" s="12" t="s">
        <v>111</v>
      </c>
      <c r="G19" s="1">
        <v>1.58</v>
      </c>
      <c r="H19" s="1">
        <v>1.38</v>
      </c>
      <c r="I19" s="1">
        <v>1.12</v>
      </c>
      <c r="J19" s="1">
        <v>1.18</v>
      </c>
      <c r="K19" s="1">
        <v>1.12</v>
      </c>
      <c r="L19" s="1"/>
      <c r="M19" s="1"/>
      <c r="N19" s="1"/>
      <c r="O19" s="1"/>
      <c r="P19" s="1"/>
      <c r="Q19" s="1"/>
      <c r="S19" s="1">
        <v>1.5</v>
      </c>
      <c r="T19" s="1">
        <v>1.18</v>
      </c>
      <c r="U19" s="1">
        <v>1.5</v>
      </c>
      <c r="V19" s="1">
        <v>1.32</v>
      </c>
      <c r="W19" s="1">
        <v>1.18</v>
      </c>
      <c r="X19" s="1">
        <v>20.4</v>
      </c>
      <c r="Y19" s="1"/>
      <c r="Z19" s="1"/>
      <c r="AA19" s="1"/>
      <c r="AB19" s="1"/>
      <c r="AC19" s="1"/>
      <c r="AD19" t="s">
        <v>116</v>
      </c>
      <c r="AE19" s="1">
        <f>IF(B19="","",SUM(G19:K19))</f>
        <v>6.38</v>
      </c>
      <c r="AF19" s="1">
        <f>IF(B19="","",RANK(AE19,$AE$3:$AE$202,0))</f>
        <v>32</v>
      </c>
      <c r="AG19" s="13">
        <f>IF(B19="","",IF(LOOKUP(AF19,'[1]Fresno 2010 Pay Sheet'!$A$5:$A$35,'[1]Fresno 2010 Pay Sheet'!$B$5:$B$35)&gt;0,LOOKUP(AF19,'[1]Fresno 2010 Pay Sheet'!$A$5:$A$35,'[1]Fresno 2010 Pay Sheet'!$B$5:$B$35),0))</f>
        <v>0</v>
      </c>
      <c r="AH19" s="1">
        <f>IF(B19="","",SUM(S19:W19))</f>
        <v>6.68</v>
      </c>
      <c r="AI19" s="1">
        <f>IF(B19="","",RANK(AH19,$AH$3:$AH$202,0))</f>
        <v>20</v>
      </c>
      <c r="AJ19" s="13">
        <f>IF(B19="","",IF(LOOKUP(AI19,'[1]Fresno 2010 Pay Sheet'!$C$5:$C$35,'[1]Fresno 2010 Pay Sheet'!$D$5:$D$35)&gt;0,LOOKUP(AI19,'[1]Fresno 2010 Pay Sheet'!$C$5:$C$35,'[1]Fresno 2010 Pay Sheet'!$D$5:$D$35),0))</f>
        <v>0</v>
      </c>
      <c r="AK19" s="1">
        <f>IF(B19="","",AE19+AH19)</f>
        <v>13.059999999999999</v>
      </c>
      <c r="AL19" s="1">
        <f>IF(B19="","",RANK(AK19,$AK$3:$AK$202,0))</f>
        <v>17</v>
      </c>
      <c r="AM19" s="13">
        <f>IF(B19="","",IF(LOOKUP(AL19,'[1]Fresno 2010 Pay Sheet'!$E$5:$E$35,'[1]Fresno 2010 Pay Sheet'!$F$5:$F$35)&gt;0,LOOKUP(AL19,'[1]Fresno 2010 Pay Sheet'!$E$5:$E$35,'[1]Fresno 2010 Pay Sheet'!$F$5:$F$35),0))</f>
        <v>0</v>
      </c>
      <c r="AN19" s="1">
        <f t="shared" si="72"/>
        <v>12</v>
      </c>
      <c r="AO19" s="1">
        <f t="shared" si="0"/>
      </c>
      <c r="AP19" s="1">
        <f t="shared" si="1"/>
        <v>5</v>
      </c>
      <c r="AQ19" s="1">
        <f t="shared" si="2"/>
        <v>1.58</v>
      </c>
      <c r="AR19" s="1">
        <f t="shared" si="3"/>
      </c>
      <c r="AS19" s="1">
        <f t="shared" si="4"/>
        <v>5</v>
      </c>
      <c r="AT19" s="1">
        <f t="shared" si="5"/>
        <v>1.5</v>
      </c>
      <c r="AU19" s="1">
        <f t="shared" si="6"/>
      </c>
      <c r="AV19" s="1">
        <f t="shared" si="7"/>
        <v>10</v>
      </c>
      <c r="AW19" s="1">
        <f t="shared" si="8"/>
        <v>0</v>
      </c>
      <c r="AX19" s="1">
        <f t="shared" si="9"/>
        <v>21</v>
      </c>
      <c r="AY19" s="1">
        <f t="shared" si="10"/>
        <v>0</v>
      </c>
      <c r="AZ19" s="1">
        <f t="shared" si="11"/>
        <v>21</v>
      </c>
      <c r="BA19" s="1">
        <f t="shared" si="12"/>
      </c>
      <c r="BB19" s="1">
        <f t="shared" si="13"/>
      </c>
      <c r="BC19" s="1">
        <f t="shared" si="14"/>
        <v>20.4</v>
      </c>
      <c r="BD19" s="1">
        <f t="shared" si="15"/>
        <v>21</v>
      </c>
      <c r="BE19" s="1">
        <f t="shared" si="16"/>
        <v>0</v>
      </c>
      <c r="BF19" s="14">
        <f t="shared" si="17"/>
        <v>21</v>
      </c>
      <c r="BG19" s="1">
        <f t="shared" si="18"/>
        <v>0</v>
      </c>
      <c r="BH19" s="14">
        <f t="shared" si="19"/>
        <v>21</v>
      </c>
      <c r="BI19" s="14">
        <f t="shared" si="20"/>
        <v>0</v>
      </c>
      <c r="BJ19" s="14">
        <f t="shared" si="21"/>
        <v>21</v>
      </c>
      <c r="BK19" s="1">
        <f t="shared" si="22"/>
        <v>0</v>
      </c>
      <c r="BL19" s="14">
        <f t="shared" si="23"/>
        <v>21</v>
      </c>
      <c r="BM19" s="1">
        <f t="shared" si="24"/>
        <v>0</v>
      </c>
      <c r="BN19" s="14">
        <f t="shared" si="25"/>
        <v>21</v>
      </c>
      <c r="BO19" s="1">
        <f t="shared" si="26"/>
        <v>0</v>
      </c>
      <c r="BP19" s="14">
        <f t="shared" si="27"/>
        <v>21</v>
      </c>
      <c r="BQ19" s="1">
        <f t="shared" si="28"/>
        <v>0</v>
      </c>
      <c r="BR19" s="14">
        <f t="shared" si="29"/>
        <v>21</v>
      </c>
      <c r="BS19" s="1">
        <f t="shared" si="30"/>
        <v>0</v>
      </c>
      <c r="BT19" s="14">
        <f t="shared" si="31"/>
        <v>21</v>
      </c>
      <c r="BU19" s="1">
        <f t="shared" si="32"/>
      </c>
      <c r="BV19" s="1">
        <f t="shared" si="33"/>
      </c>
      <c r="BW19" s="1">
        <f t="shared" si="34"/>
      </c>
      <c r="BX19" s="1">
        <f t="shared" si="35"/>
      </c>
      <c r="BY19" s="1">
        <f t="shared" si="36"/>
      </c>
      <c r="BZ19" s="1">
        <f t="shared" si="37"/>
      </c>
      <c r="CA19" s="1">
        <f t="shared" si="38"/>
      </c>
      <c r="CB19" s="1">
        <f t="shared" si="39"/>
      </c>
      <c r="CC19" s="1">
        <f t="shared" si="40"/>
      </c>
      <c r="CD19" s="1">
        <f t="shared" si="41"/>
      </c>
      <c r="CE19" s="1">
        <f t="shared" si="42"/>
      </c>
      <c r="CF19" s="1">
        <f t="shared" si="43"/>
      </c>
      <c r="CG19" s="1">
        <f t="shared" si="44"/>
      </c>
      <c r="CH19" s="1">
        <f t="shared" si="45"/>
      </c>
      <c r="CI19" s="1">
        <f t="shared" si="46"/>
      </c>
      <c r="CJ19" s="1">
        <f t="shared" si="47"/>
        <v>5</v>
      </c>
      <c r="CK19" s="1">
        <f t="shared" si="48"/>
      </c>
      <c r="CL19" s="1">
        <f t="shared" si="49"/>
      </c>
      <c r="CM19" s="1">
        <f t="shared" si="50"/>
      </c>
      <c r="CN19" s="1">
        <f t="shared" si="51"/>
      </c>
      <c r="CO19" s="1">
        <f t="shared" si="52"/>
      </c>
      <c r="CP19" s="1">
        <f t="shared" si="53"/>
        <v>5</v>
      </c>
      <c r="CQ19" s="1">
        <f t="shared" si="54"/>
      </c>
      <c r="CR19" s="1">
        <f t="shared" si="55"/>
      </c>
      <c r="CS19" s="1">
        <f t="shared" si="56"/>
      </c>
      <c r="CT19" s="1">
        <f t="shared" si="57"/>
      </c>
      <c r="CU19" s="1">
        <f t="shared" si="58"/>
      </c>
      <c r="CV19" s="1">
        <f t="shared" si="59"/>
      </c>
      <c r="CW19" s="1">
        <f t="shared" si="60"/>
      </c>
      <c r="CX19" s="1">
        <f t="shared" si="61"/>
      </c>
      <c r="CY19" s="1">
        <f t="shared" si="62"/>
      </c>
      <c r="CZ19" s="1">
        <f t="shared" si="63"/>
      </c>
      <c r="DA19" s="1">
        <f t="shared" si="64"/>
        <v>10</v>
      </c>
      <c r="DB19" s="1">
        <f t="shared" si="65"/>
        <v>17</v>
      </c>
      <c r="DC19" s="1">
        <f t="shared" si="66"/>
        <v>11</v>
      </c>
      <c r="DD19" s="1">
        <f t="shared" si="67"/>
      </c>
      <c r="DE19" s="1">
        <f t="shared" si="68"/>
        <v>21</v>
      </c>
      <c r="DF19" s="1">
        <f t="shared" si="69"/>
      </c>
      <c r="DG19" s="1">
        <f t="shared" si="70"/>
      </c>
      <c r="DH19" s="2">
        <f t="shared" si="71"/>
        <v>84.15841584158416</v>
      </c>
      <c r="DI19" s="12"/>
      <c r="DJ19" s="12"/>
    </row>
    <row r="20" spans="1:114" ht="11.25" customHeight="1">
      <c r="A20" s="1">
        <v>9</v>
      </c>
      <c r="B20" s="11" t="s">
        <v>334</v>
      </c>
      <c r="C20" s="12" t="s">
        <v>335</v>
      </c>
      <c r="D20" s="11" t="s">
        <v>336</v>
      </c>
      <c r="E20" s="12" t="s">
        <v>335</v>
      </c>
      <c r="F20" s="12" t="s">
        <v>111</v>
      </c>
      <c r="G20" s="1">
        <v>1.5</v>
      </c>
      <c r="H20" s="1">
        <v>1.44</v>
      </c>
      <c r="I20" s="1">
        <v>1.44</v>
      </c>
      <c r="J20" s="1">
        <v>1.44</v>
      </c>
      <c r="K20" s="1">
        <v>1.32</v>
      </c>
      <c r="L20" s="1">
        <v>2.64</v>
      </c>
      <c r="M20" s="1"/>
      <c r="N20" s="1"/>
      <c r="O20" s="1"/>
      <c r="P20" s="1"/>
      <c r="Q20" s="1"/>
      <c r="S20" s="1">
        <v>1.03</v>
      </c>
      <c r="T20" s="1">
        <v>1.44</v>
      </c>
      <c r="U20" s="1">
        <v>1.18</v>
      </c>
      <c r="V20" s="1">
        <v>1.03</v>
      </c>
      <c r="W20" s="1">
        <v>1.12</v>
      </c>
      <c r="X20" s="1"/>
      <c r="Y20" s="1"/>
      <c r="Z20" s="1"/>
      <c r="AA20" s="1"/>
      <c r="AB20" s="1"/>
      <c r="AC20" s="1"/>
      <c r="AD20" t="s">
        <v>116</v>
      </c>
      <c r="AE20" s="1">
        <f>IF(B20="","",SUM(G20:K20))</f>
        <v>7.140000000000001</v>
      </c>
      <c r="AF20" s="1">
        <f>IF(B20="","",RANK(AE20,$AE$3:$AE$202,0))</f>
        <v>12</v>
      </c>
      <c r="AG20" s="13">
        <f>IF(B20="","",IF(LOOKUP(AF20,'[1]Fresno 2010 Pay Sheet'!$A$5:$A$35,'[1]Fresno 2010 Pay Sheet'!$B$5:$B$35)&gt;0,LOOKUP(AF20,'[1]Fresno 2010 Pay Sheet'!$A$5:$A$35,'[1]Fresno 2010 Pay Sheet'!$B$5:$B$35),0))</f>
        <v>100</v>
      </c>
      <c r="AH20" s="1">
        <f>IF(B20="","",SUM(S20:W20))</f>
        <v>5.8</v>
      </c>
      <c r="AI20" s="1">
        <f>IF(B20="","",RANK(AH20,$AH$3:$AH$202,0))</f>
        <v>35</v>
      </c>
      <c r="AJ20" s="13">
        <f>IF(B20="","",IF(LOOKUP(AI20,'[1]Fresno 2010 Pay Sheet'!$C$5:$C$35,'[1]Fresno 2010 Pay Sheet'!$D$5:$D$35)&gt;0,LOOKUP(AI20,'[1]Fresno 2010 Pay Sheet'!$C$5:$C$35,'[1]Fresno 2010 Pay Sheet'!$D$5:$D$35),0))</f>
        <v>0</v>
      </c>
      <c r="AK20" s="1">
        <f>IF(B20="","",AE20+AH20)</f>
        <v>12.940000000000001</v>
      </c>
      <c r="AL20" s="1">
        <f>IF(B20="","",RANK(AK20,$AK$3:$AK$202,0))</f>
        <v>18</v>
      </c>
      <c r="AM20" s="13">
        <f>IF(B20="","",IF(LOOKUP(AL20,'[1]Fresno 2010 Pay Sheet'!$E$5:$E$35,'[1]Fresno 2010 Pay Sheet'!$F$5:$F$35)&gt;0,LOOKUP(AL20,'[1]Fresno 2010 Pay Sheet'!$E$5:$E$35,'[1]Fresno 2010 Pay Sheet'!$F$5:$F$35),0))</f>
        <v>0</v>
      </c>
      <c r="AN20" s="1">
        <f t="shared" si="72"/>
        <v>-23</v>
      </c>
      <c r="AO20" s="1">
        <f t="shared" si="0"/>
      </c>
      <c r="AP20" s="1">
        <f t="shared" si="1"/>
        <v>5</v>
      </c>
      <c r="AQ20" s="1">
        <f t="shared" si="2"/>
        <v>1.5</v>
      </c>
      <c r="AR20" s="1">
        <f t="shared" si="3"/>
      </c>
      <c r="AS20" s="1">
        <f t="shared" si="4"/>
        <v>5</v>
      </c>
      <c r="AT20" s="1">
        <f t="shared" si="5"/>
        <v>1.44</v>
      </c>
      <c r="AU20" s="1">
        <f t="shared" si="6"/>
      </c>
      <c r="AV20" s="1">
        <f t="shared" si="7"/>
        <v>10</v>
      </c>
      <c r="AW20" s="1">
        <f t="shared" si="8"/>
        <v>0</v>
      </c>
      <c r="AX20" s="1">
        <f t="shared" si="9"/>
        <v>9</v>
      </c>
      <c r="AY20" s="1">
        <f t="shared" si="10"/>
        <v>0</v>
      </c>
      <c r="AZ20" s="1">
        <f t="shared" si="11"/>
        <v>9</v>
      </c>
      <c r="BA20" s="1">
        <f t="shared" si="12"/>
      </c>
      <c r="BB20" s="1">
        <f t="shared" si="13"/>
      </c>
      <c r="BC20" s="1">
        <f t="shared" si="14"/>
      </c>
      <c r="BD20" s="1">
        <f t="shared" si="15"/>
      </c>
      <c r="BE20" s="1">
        <f t="shared" si="16"/>
        <v>0</v>
      </c>
      <c r="BF20" s="14">
        <f t="shared" si="17"/>
        <v>9</v>
      </c>
      <c r="BG20" s="1">
        <f t="shared" si="18"/>
        <v>0</v>
      </c>
      <c r="BH20" s="14">
        <f t="shared" si="19"/>
        <v>9</v>
      </c>
      <c r="BI20" s="14">
        <f t="shared" si="20"/>
        <v>0</v>
      </c>
      <c r="BJ20" s="14">
        <f t="shared" si="21"/>
        <v>9</v>
      </c>
      <c r="BK20" s="1">
        <f t="shared" si="22"/>
        <v>0</v>
      </c>
      <c r="BL20" s="14">
        <f t="shared" si="23"/>
        <v>9</v>
      </c>
      <c r="BM20" s="1">
        <f t="shared" si="24"/>
        <v>0</v>
      </c>
      <c r="BN20" s="14">
        <f t="shared" si="25"/>
        <v>9</v>
      </c>
      <c r="BO20" s="1">
        <f t="shared" si="26"/>
        <v>0</v>
      </c>
      <c r="BP20" s="14">
        <f t="shared" si="27"/>
        <v>9</v>
      </c>
      <c r="BQ20" s="1">
        <f t="shared" si="28"/>
        <v>0</v>
      </c>
      <c r="BR20" s="14">
        <f t="shared" si="29"/>
        <v>9</v>
      </c>
      <c r="BS20" s="1">
        <f t="shared" si="30"/>
        <v>0</v>
      </c>
      <c r="BT20" s="14">
        <f t="shared" si="31"/>
        <v>9</v>
      </c>
      <c r="BU20" s="1">
        <f t="shared" si="32"/>
      </c>
      <c r="BV20" s="1">
        <f t="shared" si="33"/>
      </c>
      <c r="BW20" s="1">
        <f t="shared" si="34"/>
      </c>
      <c r="BX20" s="1">
        <f t="shared" si="35"/>
      </c>
      <c r="BY20" s="1">
        <f t="shared" si="36"/>
      </c>
      <c r="BZ20" s="1">
        <f t="shared" si="37"/>
      </c>
      <c r="CA20" s="1">
        <f t="shared" si="38"/>
      </c>
      <c r="CB20" s="1">
        <f t="shared" si="39"/>
      </c>
      <c r="CC20" s="1">
        <f t="shared" si="40"/>
      </c>
      <c r="CD20" s="1">
        <f t="shared" si="41"/>
      </c>
      <c r="CE20" s="1">
        <f t="shared" si="42"/>
      </c>
      <c r="CF20" s="1">
        <f t="shared" si="43"/>
      </c>
      <c r="CG20" s="1">
        <f t="shared" si="44"/>
      </c>
      <c r="CH20" s="1">
        <f t="shared" si="45"/>
      </c>
      <c r="CI20" s="1">
        <f t="shared" si="46"/>
      </c>
      <c r="CJ20" s="1">
        <f t="shared" si="47"/>
        <v>5</v>
      </c>
      <c r="CK20" s="1">
        <f t="shared" si="48"/>
      </c>
      <c r="CL20" s="1">
        <f t="shared" si="49"/>
      </c>
      <c r="CM20" s="1">
        <f t="shared" si="50"/>
      </c>
      <c r="CN20" s="1">
        <f t="shared" si="51"/>
      </c>
      <c r="CO20" s="1">
        <f t="shared" si="52"/>
      </c>
      <c r="CP20" s="1">
        <f t="shared" si="53"/>
        <v>5</v>
      </c>
      <c r="CQ20" s="1">
        <f t="shared" si="54"/>
      </c>
      <c r="CR20" s="1">
        <f t="shared" si="55"/>
      </c>
      <c r="CS20" s="1">
        <f t="shared" si="56"/>
      </c>
      <c r="CT20" s="1">
        <f t="shared" si="57"/>
      </c>
      <c r="CU20" s="1">
        <f t="shared" si="58"/>
      </c>
      <c r="CV20" s="1">
        <f t="shared" si="59"/>
      </c>
      <c r="CW20" s="1">
        <f t="shared" si="60"/>
      </c>
      <c r="CX20" s="1">
        <f t="shared" si="61"/>
      </c>
      <c r="CY20" s="1">
        <f t="shared" si="62"/>
      </c>
      <c r="CZ20" s="1">
        <f t="shared" si="63"/>
      </c>
      <c r="DA20" s="1">
        <f t="shared" si="64"/>
        <v>10</v>
      </c>
      <c r="DB20" s="1">
        <f t="shared" si="65"/>
        <v>18</v>
      </c>
      <c r="DC20" s="1">
        <f t="shared" si="66"/>
        <v>12</v>
      </c>
      <c r="DD20" s="1">
        <f t="shared" si="67"/>
      </c>
      <c r="DE20" s="1">
        <f t="shared" si="68"/>
        <v>9</v>
      </c>
      <c r="DF20" s="1">
        <f t="shared" si="69"/>
      </c>
      <c r="DG20" s="1">
        <f t="shared" si="70"/>
      </c>
      <c r="DH20" s="2">
        <f t="shared" si="71"/>
        <v>83.16831683168317</v>
      </c>
      <c r="DI20" s="12"/>
      <c r="DJ20" s="12"/>
    </row>
    <row r="21" spans="1:114" ht="11.25" customHeight="1">
      <c r="A21" s="1">
        <v>80</v>
      </c>
      <c r="B21" s="11" t="s">
        <v>135</v>
      </c>
      <c r="C21" s="12" t="s">
        <v>104</v>
      </c>
      <c r="D21" s="11" t="s">
        <v>136</v>
      </c>
      <c r="E21" s="12" t="s">
        <v>104</v>
      </c>
      <c r="F21" s="16" t="s">
        <v>111</v>
      </c>
      <c r="G21" s="1">
        <v>2.52</v>
      </c>
      <c r="H21" s="1">
        <v>1.44</v>
      </c>
      <c r="I21" s="1">
        <v>1.06</v>
      </c>
      <c r="J21" s="1"/>
      <c r="K21" s="1"/>
      <c r="L21" s="1"/>
      <c r="M21" s="1"/>
      <c r="N21" s="1"/>
      <c r="O21" s="1"/>
      <c r="P21" s="1"/>
      <c r="Q21" s="1"/>
      <c r="S21" s="1">
        <v>5.1</v>
      </c>
      <c r="T21" s="1">
        <v>1.32</v>
      </c>
      <c r="U21" s="1">
        <v>1.5</v>
      </c>
      <c r="V21" s="1"/>
      <c r="W21" s="1"/>
      <c r="X21" s="1"/>
      <c r="Y21" s="1"/>
      <c r="Z21" s="1"/>
      <c r="AA21" s="1"/>
      <c r="AB21" s="1"/>
      <c r="AC21" s="1"/>
      <c r="AD21" t="s">
        <v>116</v>
      </c>
      <c r="AE21" s="1">
        <f>IF(B21="","",SUM(G21:K21))</f>
        <v>5.02</v>
      </c>
      <c r="AF21" s="1">
        <f>IF(B21="","",RANK(AE21,$AE$3:$AE$202,0))</f>
        <v>49</v>
      </c>
      <c r="AG21" s="13">
        <f>IF(B21="","",IF(LOOKUP(AF21,'[1]Fresno 2010 Pay Sheet'!$A$5:$A$35,'[1]Fresno 2010 Pay Sheet'!$B$5:$B$35)&gt;0,LOOKUP(AF21,'[1]Fresno 2010 Pay Sheet'!$A$5:$A$35,'[1]Fresno 2010 Pay Sheet'!$B$5:$B$35),0))</f>
        <v>0</v>
      </c>
      <c r="AH21" s="1">
        <f>IF(B21="","",SUM(S21:W21))</f>
        <v>7.92</v>
      </c>
      <c r="AI21" s="1">
        <f>IF(B21="","",RANK(AH21,$AH$3:$AH$202,0))</f>
        <v>7</v>
      </c>
      <c r="AJ21" s="13">
        <f>IF(B21="","",IF(LOOKUP(AI21,'[1]Fresno 2010 Pay Sheet'!$C$5:$C$35,'[1]Fresno 2010 Pay Sheet'!$D$5:$D$35)&gt;0,LOOKUP(AI21,'[1]Fresno 2010 Pay Sheet'!$C$5:$C$35,'[1]Fresno 2010 Pay Sheet'!$D$5:$D$35),0))</f>
        <v>250</v>
      </c>
      <c r="AK21" s="1">
        <f>IF(B21="","",AE21+AH21)</f>
        <v>12.94</v>
      </c>
      <c r="AL21" s="1">
        <f>IF(B21="","",RANK(AK21,$AK$3:$AK$202,0))</f>
        <v>19</v>
      </c>
      <c r="AM21" s="13">
        <f>IF(B21="","",IF(LOOKUP(AL21,'[1]Fresno 2010 Pay Sheet'!$E$5:$E$35,'[1]Fresno 2010 Pay Sheet'!$F$5:$F$35)&gt;0,LOOKUP(AL21,'[1]Fresno 2010 Pay Sheet'!$E$5:$E$35,'[1]Fresno 2010 Pay Sheet'!$F$5:$F$35),0))</f>
        <v>0</v>
      </c>
      <c r="AN21" s="1">
        <f t="shared" si="72"/>
        <v>42</v>
      </c>
      <c r="AO21" s="1">
        <f t="shared" si="0"/>
      </c>
      <c r="AP21" s="1">
        <f t="shared" si="1"/>
        <v>3</v>
      </c>
      <c r="AQ21" s="1">
        <f t="shared" si="2"/>
        <v>2.52</v>
      </c>
      <c r="AR21" s="1">
        <f t="shared" si="3"/>
      </c>
      <c r="AS21" s="1">
        <f t="shared" si="4"/>
        <v>3</v>
      </c>
      <c r="AT21" s="1">
        <f t="shared" si="5"/>
        <v>5.1</v>
      </c>
      <c r="AU21" s="1">
        <f t="shared" si="6"/>
      </c>
      <c r="AV21" s="1">
        <f t="shared" si="7"/>
        <v>6</v>
      </c>
      <c r="AW21" s="1">
        <f t="shared" si="8"/>
        <v>0</v>
      </c>
      <c r="AX21" s="1">
        <f t="shared" si="9"/>
        <v>80</v>
      </c>
      <c r="AY21" s="1">
        <f t="shared" si="10"/>
        <v>0</v>
      </c>
      <c r="AZ21" s="1">
        <f t="shared" si="11"/>
        <v>80</v>
      </c>
      <c r="BA21" s="1">
        <f t="shared" si="12"/>
      </c>
      <c r="BB21" s="1">
        <f t="shared" si="13"/>
      </c>
      <c r="BC21" s="1">
        <f t="shared" si="14"/>
      </c>
      <c r="BD21" s="1">
        <f t="shared" si="15"/>
      </c>
      <c r="BE21" s="1">
        <f t="shared" si="16"/>
        <v>0</v>
      </c>
      <c r="BF21" s="14">
        <f t="shared" si="17"/>
        <v>80</v>
      </c>
      <c r="BG21" s="1">
        <f t="shared" si="18"/>
        <v>0</v>
      </c>
      <c r="BH21" s="14">
        <f t="shared" si="19"/>
        <v>80</v>
      </c>
      <c r="BI21" s="14">
        <f t="shared" si="20"/>
        <v>0</v>
      </c>
      <c r="BJ21" s="14">
        <f t="shared" si="21"/>
        <v>80</v>
      </c>
      <c r="BK21" s="1">
        <f t="shared" si="22"/>
        <v>0</v>
      </c>
      <c r="BL21" s="14">
        <f t="shared" si="23"/>
        <v>80</v>
      </c>
      <c r="BM21" s="1">
        <f t="shared" si="24"/>
        <v>0</v>
      </c>
      <c r="BN21" s="14">
        <f t="shared" si="25"/>
        <v>80</v>
      </c>
      <c r="BO21" s="1">
        <f t="shared" si="26"/>
        <v>0</v>
      </c>
      <c r="BP21" s="14">
        <f t="shared" si="27"/>
        <v>80</v>
      </c>
      <c r="BQ21" s="1">
        <f t="shared" si="28"/>
        <v>0</v>
      </c>
      <c r="BR21" s="14">
        <f t="shared" si="29"/>
        <v>80</v>
      </c>
      <c r="BS21" s="1">
        <f t="shared" si="30"/>
        <v>0</v>
      </c>
      <c r="BT21" s="14">
        <f t="shared" si="31"/>
        <v>80</v>
      </c>
      <c r="BU21" s="1">
        <f t="shared" si="32"/>
      </c>
      <c r="BV21" s="1">
        <f t="shared" si="33"/>
      </c>
      <c r="BW21" s="1">
        <f t="shared" si="34"/>
      </c>
      <c r="BX21" s="1">
        <f t="shared" si="35"/>
      </c>
      <c r="BY21" s="1">
        <f t="shared" si="36"/>
      </c>
      <c r="BZ21" s="1">
        <f t="shared" si="37"/>
      </c>
      <c r="CA21" s="1">
        <f t="shared" si="38"/>
      </c>
      <c r="CB21" s="1">
        <f t="shared" si="39"/>
      </c>
      <c r="CC21" s="1">
        <f t="shared" si="40"/>
      </c>
      <c r="CD21" s="1">
        <f t="shared" si="41"/>
      </c>
      <c r="CE21" s="1">
        <f t="shared" si="42"/>
      </c>
      <c r="CF21" s="1">
        <f t="shared" si="43"/>
      </c>
      <c r="CG21" s="1">
        <f t="shared" si="44"/>
      </c>
      <c r="CH21" s="1">
        <f t="shared" si="45"/>
        <v>3</v>
      </c>
      <c r="CI21" s="1">
        <f t="shared" si="46"/>
      </c>
      <c r="CJ21" s="1">
        <f t="shared" si="47"/>
      </c>
      <c r="CK21" s="1">
        <f t="shared" si="48"/>
      </c>
      <c r="CL21" s="1">
        <f t="shared" si="49"/>
      </c>
      <c r="CM21" s="1">
        <f t="shared" si="50"/>
      </c>
      <c r="CN21" s="1">
        <f t="shared" si="51"/>
        <v>3</v>
      </c>
      <c r="CO21" s="1">
        <f t="shared" si="52"/>
      </c>
      <c r="CP21" s="1">
        <f t="shared" si="53"/>
      </c>
      <c r="CQ21" s="1">
        <f t="shared" si="54"/>
      </c>
      <c r="CR21" s="1">
        <f t="shared" si="55"/>
      </c>
      <c r="CS21" s="1">
        <f t="shared" si="56"/>
      </c>
      <c r="CT21" s="1">
        <f t="shared" si="57"/>
      </c>
      <c r="CU21" s="1">
        <f t="shared" si="58"/>
      </c>
      <c r="CV21" s="1">
        <f t="shared" si="59"/>
      </c>
      <c r="CW21" s="1">
        <f t="shared" si="60"/>
        <v>6</v>
      </c>
      <c r="CX21" s="1">
        <f t="shared" si="61"/>
      </c>
      <c r="CY21" s="1">
        <f t="shared" si="62"/>
      </c>
      <c r="CZ21" s="1">
        <f t="shared" si="63"/>
      </c>
      <c r="DA21" s="1">
        <f t="shared" si="64"/>
      </c>
      <c r="DB21" s="1">
        <f t="shared" si="65"/>
        <v>19</v>
      </c>
      <c r="DC21" s="1">
        <f t="shared" si="66"/>
        <v>13</v>
      </c>
      <c r="DD21" s="1">
        <f t="shared" si="67"/>
      </c>
      <c r="DE21" s="1">
        <f t="shared" si="68"/>
        <v>80</v>
      </c>
      <c r="DF21" s="1">
        <f t="shared" si="69"/>
      </c>
      <c r="DG21" s="1">
        <f t="shared" si="70"/>
      </c>
      <c r="DH21" s="2">
        <f t="shared" si="71"/>
        <v>82.17821782178217</v>
      </c>
      <c r="DI21" s="12"/>
      <c r="DJ21" s="12"/>
    </row>
    <row r="22" spans="1:114" ht="11.25" customHeight="1">
      <c r="A22" s="1">
        <v>36</v>
      </c>
      <c r="B22" s="11" t="s">
        <v>200</v>
      </c>
      <c r="C22" s="12" t="s">
        <v>201</v>
      </c>
      <c r="D22" s="11" t="s">
        <v>202</v>
      </c>
      <c r="E22" s="12" t="s">
        <v>201</v>
      </c>
      <c r="F22" s="16" t="s">
        <v>111</v>
      </c>
      <c r="G22" s="1">
        <v>1.12</v>
      </c>
      <c r="H22" s="1">
        <v>1.44</v>
      </c>
      <c r="I22" s="1">
        <v>1.44</v>
      </c>
      <c r="J22" s="1">
        <v>1.18</v>
      </c>
      <c r="K22" s="1">
        <v>1.18</v>
      </c>
      <c r="L22" s="1"/>
      <c r="M22" s="1"/>
      <c r="N22" s="1"/>
      <c r="O22" s="1"/>
      <c r="P22" s="1"/>
      <c r="Q22" s="1"/>
      <c r="S22" s="1">
        <v>1.44</v>
      </c>
      <c r="T22" s="1">
        <v>1.24</v>
      </c>
      <c r="U22" s="1">
        <v>1.24</v>
      </c>
      <c r="V22" s="1">
        <v>1.18</v>
      </c>
      <c r="W22" s="1">
        <v>1.32</v>
      </c>
      <c r="X22" s="1"/>
      <c r="Y22" s="1"/>
      <c r="Z22" s="1"/>
      <c r="AA22" s="1"/>
      <c r="AB22" s="1"/>
      <c r="AC22" s="1"/>
      <c r="AD22" t="s">
        <v>107</v>
      </c>
      <c r="AE22" s="1">
        <f>IF(B22="","",SUM(G22:K22))</f>
        <v>6.359999999999999</v>
      </c>
      <c r="AF22" s="1">
        <f>IF(B22="","",RANK(AE22,$AE$3:$AE$202,0))</f>
        <v>35</v>
      </c>
      <c r="AG22" s="13">
        <f>IF(B22="","",IF(LOOKUP(AF22,'[1]Fresno 2010 Pay Sheet'!$A$5:$A$35,'[1]Fresno 2010 Pay Sheet'!$B$5:$B$35)&gt;0,LOOKUP(AF22,'[1]Fresno 2010 Pay Sheet'!$A$5:$A$35,'[1]Fresno 2010 Pay Sheet'!$B$5:$B$35),0))</f>
        <v>0</v>
      </c>
      <c r="AH22" s="1">
        <f>IF(B22="","",SUM(S22:W22))</f>
        <v>6.42</v>
      </c>
      <c r="AI22" s="1">
        <f>IF(B22="","",RANK(AH22,$AH$3:$AH$202,0))</f>
        <v>24</v>
      </c>
      <c r="AJ22" s="13">
        <f>IF(B22="","",IF(LOOKUP(AI22,'[1]Fresno 2010 Pay Sheet'!$C$5:$C$35,'[1]Fresno 2010 Pay Sheet'!$D$5:$D$35)&gt;0,LOOKUP(AI22,'[1]Fresno 2010 Pay Sheet'!$C$5:$C$35,'[1]Fresno 2010 Pay Sheet'!$D$5:$D$35),0))</f>
        <v>0</v>
      </c>
      <c r="AK22" s="1">
        <f>IF(B22="","",AE22+AH22)</f>
        <v>12.78</v>
      </c>
      <c r="AL22" s="1">
        <f>IF(B22="","",RANK(AK22,$AK$3:$AK$202,0))</f>
        <v>20</v>
      </c>
      <c r="AM22" s="13">
        <f>IF(B22="","",IF(LOOKUP(AL22,'[1]Fresno 2010 Pay Sheet'!$E$5:$E$35,'[1]Fresno 2010 Pay Sheet'!$F$5:$F$35)&gt;0,LOOKUP(AL22,'[1]Fresno 2010 Pay Sheet'!$E$5:$E$35,'[1]Fresno 2010 Pay Sheet'!$F$5:$F$35),0))</f>
        <v>0</v>
      </c>
      <c r="AN22" s="1">
        <f t="shared" si="72"/>
        <v>11</v>
      </c>
      <c r="AO22" s="1">
        <f t="shared" si="0"/>
      </c>
      <c r="AP22" s="1">
        <f t="shared" si="1"/>
        <v>5</v>
      </c>
      <c r="AQ22" s="1">
        <f t="shared" si="2"/>
        <v>1.44</v>
      </c>
      <c r="AR22" s="1">
        <f t="shared" si="3"/>
      </c>
      <c r="AS22" s="1">
        <f t="shared" si="4"/>
        <v>5</v>
      </c>
      <c r="AT22" s="1">
        <f t="shared" si="5"/>
        <v>1.44</v>
      </c>
      <c r="AU22" s="1">
        <f t="shared" si="6"/>
      </c>
      <c r="AV22" s="1">
        <f t="shared" si="7"/>
        <v>10</v>
      </c>
      <c r="AW22" s="1">
        <f t="shared" si="8"/>
        <v>0</v>
      </c>
      <c r="AX22" s="1">
        <f t="shared" si="9"/>
        <v>36</v>
      </c>
      <c r="AY22" s="1">
        <f t="shared" si="10"/>
        <v>0</v>
      </c>
      <c r="AZ22" s="1">
        <f t="shared" si="11"/>
        <v>36</v>
      </c>
      <c r="BA22" s="1">
        <f t="shared" si="12"/>
      </c>
      <c r="BB22" s="1">
        <f t="shared" si="13"/>
      </c>
      <c r="BC22" s="1">
        <f t="shared" si="14"/>
      </c>
      <c r="BD22" s="1">
        <f t="shared" si="15"/>
      </c>
      <c r="BE22" s="1">
        <f t="shared" si="16"/>
        <v>0</v>
      </c>
      <c r="BF22" s="14">
        <f t="shared" si="17"/>
        <v>36</v>
      </c>
      <c r="BG22" s="1">
        <f t="shared" si="18"/>
        <v>0</v>
      </c>
      <c r="BH22" s="14">
        <f t="shared" si="19"/>
        <v>36</v>
      </c>
      <c r="BI22" s="14">
        <f t="shared" si="20"/>
        <v>0</v>
      </c>
      <c r="BJ22" s="14">
        <f t="shared" si="21"/>
        <v>36</v>
      </c>
      <c r="BK22" s="1">
        <f t="shared" si="22"/>
        <v>0</v>
      </c>
      <c r="BL22" s="14">
        <f t="shared" si="23"/>
        <v>36</v>
      </c>
      <c r="BM22" s="1">
        <f t="shared" si="24"/>
        <v>0</v>
      </c>
      <c r="BN22" s="14">
        <f t="shared" si="25"/>
        <v>36</v>
      </c>
      <c r="BO22" s="1">
        <f t="shared" si="26"/>
        <v>0</v>
      </c>
      <c r="BP22" s="14">
        <f t="shared" si="27"/>
        <v>36</v>
      </c>
      <c r="BQ22" s="1">
        <f t="shared" si="28"/>
        <v>0</v>
      </c>
      <c r="BR22" s="14">
        <f t="shared" si="29"/>
        <v>36</v>
      </c>
      <c r="BS22" s="1">
        <f t="shared" si="30"/>
        <v>0</v>
      </c>
      <c r="BT22" s="14">
        <f t="shared" si="31"/>
        <v>36</v>
      </c>
      <c r="BU22" s="1">
        <f t="shared" si="32"/>
      </c>
      <c r="BV22" s="1">
        <f t="shared" si="33"/>
      </c>
      <c r="BW22" s="1">
        <f t="shared" si="34"/>
      </c>
      <c r="BX22" s="1">
        <f t="shared" si="35"/>
      </c>
      <c r="BY22" s="1">
        <f t="shared" si="36"/>
      </c>
      <c r="BZ22" s="1">
        <f t="shared" si="37"/>
      </c>
      <c r="CA22" s="1">
        <f t="shared" si="38"/>
      </c>
      <c r="CB22" s="1">
        <f t="shared" si="39"/>
      </c>
      <c r="CC22" s="1">
        <f t="shared" si="40"/>
      </c>
      <c r="CD22" s="1">
        <f t="shared" si="41"/>
      </c>
      <c r="CE22" s="1">
        <f t="shared" si="42"/>
      </c>
      <c r="CF22" s="1">
        <f t="shared" si="43"/>
      </c>
      <c r="CG22" s="1">
        <f t="shared" si="44"/>
      </c>
      <c r="CH22" s="1">
        <f t="shared" si="45"/>
      </c>
      <c r="CI22" s="1">
        <f t="shared" si="46"/>
      </c>
      <c r="CJ22" s="1">
        <f t="shared" si="47"/>
        <v>5</v>
      </c>
      <c r="CK22" s="1">
        <f t="shared" si="48"/>
      </c>
      <c r="CL22" s="1">
        <f t="shared" si="49"/>
      </c>
      <c r="CM22" s="1">
        <f t="shared" si="50"/>
      </c>
      <c r="CN22" s="1">
        <f t="shared" si="51"/>
      </c>
      <c r="CO22" s="1">
        <f t="shared" si="52"/>
      </c>
      <c r="CP22" s="1">
        <f t="shared" si="53"/>
        <v>5</v>
      </c>
      <c r="CQ22" s="1">
        <f t="shared" si="54"/>
      </c>
      <c r="CR22" s="1">
        <f t="shared" si="55"/>
      </c>
      <c r="CS22" s="1">
        <f t="shared" si="56"/>
      </c>
      <c r="CT22" s="1">
        <f t="shared" si="57"/>
      </c>
      <c r="CU22" s="1">
        <f t="shared" si="58"/>
      </c>
      <c r="CV22" s="1">
        <f t="shared" si="59"/>
      </c>
      <c r="CW22" s="1">
        <f t="shared" si="60"/>
      </c>
      <c r="CX22" s="1">
        <f t="shared" si="61"/>
      </c>
      <c r="CY22" s="1">
        <f t="shared" si="62"/>
      </c>
      <c r="CZ22" s="1">
        <f t="shared" si="63"/>
      </c>
      <c r="DA22" s="1">
        <f t="shared" si="64"/>
        <v>10</v>
      </c>
      <c r="DB22" s="1">
        <f t="shared" si="65"/>
      </c>
      <c r="DC22" s="1">
        <f t="shared" si="66"/>
      </c>
      <c r="DD22" s="1">
        <f t="shared" si="67"/>
      </c>
      <c r="DE22" s="1">
        <f t="shared" si="68"/>
        <v>36</v>
      </c>
      <c r="DF22" s="1">
        <f t="shared" si="69"/>
      </c>
      <c r="DG22" s="1">
        <f t="shared" si="70"/>
      </c>
      <c r="DH22" s="2">
        <f t="shared" si="71"/>
        <v>81.1881188118812</v>
      </c>
      <c r="DI22" s="12"/>
      <c r="DJ22" s="12"/>
    </row>
    <row r="23" spans="1:114" ht="11.25" customHeight="1">
      <c r="A23" s="1">
        <v>52</v>
      </c>
      <c r="B23" s="11" t="s">
        <v>292</v>
      </c>
      <c r="C23" s="12" t="s">
        <v>104</v>
      </c>
      <c r="D23" s="11" t="s">
        <v>293</v>
      </c>
      <c r="E23" s="12" t="s">
        <v>104</v>
      </c>
      <c r="F23" s="12" t="s">
        <v>106</v>
      </c>
      <c r="G23" s="1">
        <v>1.06</v>
      </c>
      <c r="H23" s="1">
        <v>1.24</v>
      </c>
      <c r="I23" s="1">
        <v>1.24</v>
      </c>
      <c r="J23" s="1">
        <v>1.38</v>
      </c>
      <c r="K23" s="1">
        <v>1.72</v>
      </c>
      <c r="L23" s="1"/>
      <c r="M23" s="1"/>
      <c r="N23" s="1"/>
      <c r="O23" s="1"/>
      <c r="P23" s="1"/>
      <c r="Q23" s="1"/>
      <c r="S23" s="1">
        <v>1.12</v>
      </c>
      <c r="T23" s="1">
        <v>1.12</v>
      </c>
      <c r="U23" s="1">
        <v>1.32</v>
      </c>
      <c r="V23" s="1">
        <v>1.24</v>
      </c>
      <c r="W23" s="1">
        <v>1.32</v>
      </c>
      <c r="X23" s="1"/>
      <c r="Y23" s="1"/>
      <c r="Z23" s="1"/>
      <c r="AA23" s="1"/>
      <c r="AB23" s="1"/>
      <c r="AC23" s="1"/>
      <c r="AD23" t="s">
        <v>294</v>
      </c>
      <c r="AE23" s="1">
        <f>IF(B23="","",SUM(G23:K23))</f>
        <v>6.64</v>
      </c>
      <c r="AF23" s="1">
        <f>IF(B23="","",RANK(AE23,$AE$3:$AE$202,0))</f>
        <v>25</v>
      </c>
      <c r="AG23" s="13">
        <f>IF(B23="","",IF(LOOKUP(AF23,'[1]Fresno 2010 Pay Sheet'!$A$5:$A$35,'[1]Fresno 2010 Pay Sheet'!$B$5:$B$35)&gt;0,LOOKUP(AF23,'[1]Fresno 2010 Pay Sheet'!$A$5:$A$35,'[1]Fresno 2010 Pay Sheet'!$B$5:$B$35),0))</f>
        <v>0</v>
      </c>
      <c r="AH23" s="1">
        <f>IF(B23="","",SUM(S23:W23))</f>
        <v>6.120000000000001</v>
      </c>
      <c r="AI23" s="1">
        <f>IF(B23="","",RANK(AH23,$AH$3:$AH$202,0))</f>
        <v>31</v>
      </c>
      <c r="AJ23" s="13">
        <f>IF(B23="","",IF(LOOKUP(AI23,'[1]Fresno 2010 Pay Sheet'!$C$5:$C$35,'[1]Fresno 2010 Pay Sheet'!$D$5:$D$35)&gt;0,LOOKUP(AI23,'[1]Fresno 2010 Pay Sheet'!$C$5:$C$35,'[1]Fresno 2010 Pay Sheet'!$D$5:$D$35),0))</f>
        <v>0</v>
      </c>
      <c r="AK23" s="1">
        <f>IF(B23="","",AE23+AH23)</f>
        <v>12.760000000000002</v>
      </c>
      <c r="AL23" s="1">
        <f>IF(B23="","",RANK(AK23,$AK$3:$AK$202,0))</f>
        <v>21</v>
      </c>
      <c r="AM23" s="13">
        <f>IF(B23="","",IF(LOOKUP(AL23,'[1]Fresno 2010 Pay Sheet'!$E$5:$E$35,'[1]Fresno 2010 Pay Sheet'!$F$5:$F$35)&gt;0,LOOKUP(AL23,'[1]Fresno 2010 Pay Sheet'!$E$5:$E$35,'[1]Fresno 2010 Pay Sheet'!$F$5:$F$35),0))</f>
        <v>0</v>
      </c>
      <c r="AN23" s="1">
        <f t="shared" si="72"/>
        <v>-6</v>
      </c>
      <c r="AO23" s="1">
        <f t="shared" si="0"/>
      </c>
      <c r="AP23" s="1">
        <f t="shared" si="1"/>
        <v>5</v>
      </c>
      <c r="AQ23" s="1">
        <f t="shared" si="2"/>
        <v>1.72</v>
      </c>
      <c r="AR23" s="1">
        <f t="shared" si="3"/>
      </c>
      <c r="AS23" s="1">
        <f t="shared" si="4"/>
        <v>5</v>
      </c>
      <c r="AT23" s="1">
        <f t="shared" si="5"/>
        <v>1.32</v>
      </c>
      <c r="AU23" s="1">
        <f t="shared" si="6"/>
      </c>
      <c r="AV23" s="1">
        <f t="shared" si="7"/>
        <v>10</v>
      </c>
      <c r="AW23" s="1">
        <f t="shared" si="8"/>
        <v>0</v>
      </c>
      <c r="AX23" s="1">
        <f t="shared" si="9"/>
        <v>52</v>
      </c>
      <c r="AY23" s="1">
        <f t="shared" si="10"/>
        <v>0</v>
      </c>
      <c r="AZ23" s="1">
        <f t="shared" si="11"/>
        <v>52</v>
      </c>
      <c r="BA23" s="1">
        <f t="shared" si="12"/>
      </c>
      <c r="BB23" s="1">
        <f t="shared" si="13"/>
      </c>
      <c r="BC23" s="1">
        <f t="shared" si="14"/>
      </c>
      <c r="BD23" s="1">
        <f t="shared" si="15"/>
      </c>
      <c r="BE23" s="1">
        <f t="shared" si="16"/>
        <v>0</v>
      </c>
      <c r="BF23" s="14">
        <f t="shared" si="17"/>
        <v>52</v>
      </c>
      <c r="BG23" s="1">
        <f t="shared" si="18"/>
        <v>0</v>
      </c>
      <c r="BH23" s="14">
        <f t="shared" si="19"/>
        <v>52</v>
      </c>
      <c r="BI23" s="14">
        <f t="shared" si="20"/>
        <v>0</v>
      </c>
      <c r="BJ23" s="14">
        <f t="shared" si="21"/>
        <v>52</v>
      </c>
      <c r="BK23" s="1">
        <f t="shared" si="22"/>
        <v>0</v>
      </c>
      <c r="BL23" s="14">
        <f t="shared" si="23"/>
        <v>52</v>
      </c>
      <c r="BM23" s="1">
        <f t="shared" si="24"/>
        <v>0</v>
      </c>
      <c r="BN23" s="14">
        <f t="shared" si="25"/>
        <v>52</v>
      </c>
      <c r="BO23" s="1">
        <f t="shared" si="26"/>
        <v>0</v>
      </c>
      <c r="BP23" s="14">
        <f t="shared" si="27"/>
        <v>52</v>
      </c>
      <c r="BQ23" s="1">
        <f t="shared" si="28"/>
        <v>0</v>
      </c>
      <c r="BR23" s="14">
        <f t="shared" si="29"/>
        <v>52</v>
      </c>
      <c r="BS23" s="1">
        <f t="shared" si="30"/>
        <v>0</v>
      </c>
      <c r="BT23" s="14">
        <f t="shared" si="31"/>
        <v>52</v>
      </c>
      <c r="BU23" s="1">
        <f t="shared" si="32"/>
        <v>21</v>
      </c>
      <c r="BV23" s="1">
        <f t="shared" si="33"/>
        <v>1</v>
      </c>
      <c r="BW23" s="1">
        <f t="shared" si="34"/>
        <v>52</v>
      </c>
      <c r="BX23" s="1">
        <f t="shared" si="35"/>
      </c>
      <c r="BY23" s="1">
        <f t="shared" si="36"/>
      </c>
      <c r="BZ23" s="1">
        <f t="shared" si="37"/>
      </c>
      <c r="CA23" s="1">
        <f t="shared" si="38"/>
      </c>
      <c r="CB23" s="1">
        <f t="shared" si="39"/>
      </c>
      <c r="CC23" s="1">
        <f t="shared" si="40"/>
      </c>
      <c r="CD23" s="1">
        <f t="shared" si="41"/>
      </c>
      <c r="CE23" s="1">
        <f t="shared" si="42"/>
      </c>
      <c r="CF23" s="1">
        <f t="shared" si="43"/>
      </c>
      <c r="CG23" s="1">
        <f t="shared" si="44"/>
      </c>
      <c r="CH23" s="1">
        <f t="shared" si="45"/>
      </c>
      <c r="CI23" s="1">
        <f t="shared" si="46"/>
      </c>
      <c r="CJ23" s="1">
        <f t="shared" si="47"/>
        <v>5</v>
      </c>
      <c r="CK23" s="1">
        <f t="shared" si="48"/>
      </c>
      <c r="CL23" s="1">
        <f t="shared" si="49"/>
      </c>
      <c r="CM23" s="1">
        <f t="shared" si="50"/>
      </c>
      <c r="CN23" s="1">
        <f t="shared" si="51"/>
      </c>
      <c r="CO23" s="1">
        <f t="shared" si="52"/>
      </c>
      <c r="CP23" s="1">
        <f t="shared" si="53"/>
        <v>5</v>
      </c>
      <c r="CQ23" s="1">
        <f t="shared" si="54"/>
      </c>
      <c r="CR23" s="1">
        <f t="shared" si="55"/>
      </c>
      <c r="CS23" s="1">
        <f t="shared" si="56"/>
      </c>
      <c r="CT23" s="1">
        <f t="shared" si="57"/>
      </c>
      <c r="CU23" s="1">
        <f t="shared" si="58"/>
      </c>
      <c r="CV23" s="1">
        <f t="shared" si="59"/>
      </c>
      <c r="CW23" s="1">
        <f t="shared" si="60"/>
      </c>
      <c r="CX23" s="1">
        <f t="shared" si="61"/>
      </c>
      <c r="CY23" s="1">
        <f t="shared" si="62"/>
      </c>
      <c r="CZ23" s="1">
        <f t="shared" si="63"/>
      </c>
      <c r="DA23" s="1">
        <f t="shared" si="64"/>
        <v>10</v>
      </c>
      <c r="DB23" s="1">
        <f t="shared" si="65"/>
      </c>
      <c r="DC23" s="1">
        <f t="shared" si="66"/>
      </c>
      <c r="DD23" s="1">
        <f t="shared" si="67"/>
      </c>
      <c r="DE23" s="1">
        <f t="shared" si="68"/>
      </c>
      <c r="DF23" s="1">
        <f t="shared" si="69"/>
      </c>
      <c r="DG23" s="1">
        <f t="shared" si="70"/>
        <v>52</v>
      </c>
      <c r="DH23" s="2">
        <f t="shared" si="71"/>
        <v>80.19801980198021</v>
      </c>
      <c r="DI23" s="12"/>
      <c r="DJ23" s="12"/>
    </row>
    <row r="24" spans="1:114" ht="11.25" customHeight="1">
      <c r="A24" s="1">
        <v>72</v>
      </c>
      <c r="B24" s="11" t="s">
        <v>215</v>
      </c>
      <c r="C24" s="12" t="s">
        <v>129</v>
      </c>
      <c r="D24" s="11" t="s">
        <v>216</v>
      </c>
      <c r="E24" s="12" t="s">
        <v>129</v>
      </c>
      <c r="F24" s="12" t="s">
        <v>111</v>
      </c>
      <c r="G24" s="1">
        <v>1.18</v>
      </c>
      <c r="H24" s="1">
        <v>1.38</v>
      </c>
      <c r="I24" s="1">
        <v>1.18</v>
      </c>
      <c r="J24" s="1">
        <v>1.32</v>
      </c>
      <c r="K24" s="1">
        <v>1.32</v>
      </c>
      <c r="L24" s="1">
        <v>2.76</v>
      </c>
      <c r="M24" s="1"/>
      <c r="N24" s="1"/>
      <c r="O24" s="1"/>
      <c r="P24" s="1"/>
      <c r="Q24" s="1"/>
      <c r="S24" s="1">
        <v>1.12</v>
      </c>
      <c r="T24" s="1">
        <v>1.78</v>
      </c>
      <c r="U24" s="1">
        <v>1.18</v>
      </c>
      <c r="V24" s="1">
        <v>1.09</v>
      </c>
      <c r="W24" s="1">
        <v>1.06</v>
      </c>
      <c r="X24" s="1"/>
      <c r="Y24" s="1"/>
      <c r="Z24" s="1"/>
      <c r="AA24" s="1"/>
      <c r="AB24" s="1"/>
      <c r="AC24" s="1"/>
      <c r="AD24" t="s">
        <v>107</v>
      </c>
      <c r="AE24" s="1">
        <f>IF(B24="","",SUM(G24:K24))</f>
        <v>6.38</v>
      </c>
      <c r="AF24" s="1">
        <f>IF(B24="","",RANK(AE24,$AE$3:$AE$202,0))</f>
        <v>32</v>
      </c>
      <c r="AG24" s="13">
        <f>IF(B24="","",IF(LOOKUP(AF24,'[1]Fresno 2010 Pay Sheet'!$A$5:$A$35,'[1]Fresno 2010 Pay Sheet'!$B$5:$B$35)&gt;0,LOOKUP(AF24,'[1]Fresno 2010 Pay Sheet'!$A$5:$A$35,'[1]Fresno 2010 Pay Sheet'!$B$5:$B$35),0))</f>
        <v>0</v>
      </c>
      <c r="AH24" s="1">
        <f>IF(B24="","",SUM(S24:W24))</f>
        <v>6.23</v>
      </c>
      <c r="AI24" s="1">
        <f>IF(B24="","",RANK(AH24,$AH$3:$AH$202,0))</f>
        <v>27</v>
      </c>
      <c r="AJ24" s="13">
        <f>IF(B24="","",IF(LOOKUP(AI24,'[1]Fresno 2010 Pay Sheet'!$C$5:$C$35,'[1]Fresno 2010 Pay Sheet'!$D$5:$D$35)&gt;0,LOOKUP(AI24,'[1]Fresno 2010 Pay Sheet'!$C$5:$C$35,'[1]Fresno 2010 Pay Sheet'!$D$5:$D$35),0))</f>
        <v>0</v>
      </c>
      <c r="AK24" s="1">
        <f>IF(B24="","",AE24+AH24)</f>
        <v>12.61</v>
      </c>
      <c r="AL24" s="1">
        <f>IF(B24="","",RANK(AK24,$AK$3:$AK$202,0))</f>
        <v>22</v>
      </c>
      <c r="AM24" s="13">
        <f>IF(B24="","",IF(LOOKUP(AL24,'[1]Fresno 2010 Pay Sheet'!$E$5:$E$35,'[1]Fresno 2010 Pay Sheet'!$F$5:$F$35)&gt;0,LOOKUP(AL24,'[1]Fresno 2010 Pay Sheet'!$E$5:$E$35,'[1]Fresno 2010 Pay Sheet'!$F$5:$F$35),0))</f>
        <v>0</v>
      </c>
      <c r="AN24" s="1">
        <f t="shared" si="72"/>
        <v>5</v>
      </c>
      <c r="AO24" s="1">
        <f t="shared" si="0"/>
      </c>
      <c r="AP24" s="1">
        <f t="shared" si="1"/>
        <v>5</v>
      </c>
      <c r="AQ24" s="1">
        <f t="shared" si="2"/>
        <v>1.38</v>
      </c>
      <c r="AR24" s="1">
        <f t="shared" si="3"/>
      </c>
      <c r="AS24" s="1">
        <f t="shared" si="4"/>
        <v>5</v>
      </c>
      <c r="AT24" s="1">
        <f t="shared" si="5"/>
        <v>1.78</v>
      </c>
      <c r="AU24" s="1">
        <f t="shared" si="6"/>
      </c>
      <c r="AV24" s="1">
        <f t="shared" si="7"/>
        <v>10</v>
      </c>
      <c r="AW24" s="1">
        <f t="shared" si="8"/>
        <v>0</v>
      </c>
      <c r="AX24" s="1">
        <f t="shared" si="9"/>
        <v>72</v>
      </c>
      <c r="AY24" s="1">
        <f t="shared" si="10"/>
        <v>0</v>
      </c>
      <c r="AZ24" s="1">
        <f t="shared" si="11"/>
        <v>72</v>
      </c>
      <c r="BA24" s="1">
        <f t="shared" si="12"/>
      </c>
      <c r="BB24" s="1">
        <f t="shared" si="13"/>
      </c>
      <c r="BC24" s="1">
        <f t="shared" si="14"/>
      </c>
      <c r="BD24" s="1">
        <f t="shared" si="15"/>
      </c>
      <c r="BE24" s="1">
        <f t="shared" si="16"/>
        <v>0</v>
      </c>
      <c r="BF24" s="14">
        <f t="shared" si="17"/>
        <v>72</v>
      </c>
      <c r="BG24" s="1">
        <f t="shared" si="18"/>
        <v>0</v>
      </c>
      <c r="BH24" s="14">
        <f t="shared" si="19"/>
        <v>72</v>
      </c>
      <c r="BI24" s="14">
        <f t="shared" si="20"/>
        <v>0</v>
      </c>
      <c r="BJ24" s="14">
        <f t="shared" si="21"/>
        <v>72</v>
      </c>
      <c r="BK24" s="1">
        <f t="shared" si="22"/>
        <v>0</v>
      </c>
      <c r="BL24" s="14">
        <f t="shared" si="23"/>
        <v>72</v>
      </c>
      <c r="BM24" s="1">
        <f t="shared" si="24"/>
        <v>0</v>
      </c>
      <c r="BN24" s="14">
        <f t="shared" si="25"/>
        <v>72</v>
      </c>
      <c r="BO24" s="1">
        <f t="shared" si="26"/>
        <v>0</v>
      </c>
      <c r="BP24" s="14">
        <f t="shared" si="27"/>
        <v>72</v>
      </c>
      <c r="BQ24" s="1">
        <f t="shared" si="28"/>
        <v>0</v>
      </c>
      <c r="BR24" s="14">
        <f t="shared" si="29"/>
        <v>72</v>
      </c>
      <c r="BS24" s="1">
        <f t="shared" si="30"/>
        <v>0</v>
      </c>
      <c r="BT24" s="14">
        <f t="shared" si="31"/>
        <v>72</v>
      </c>
      <c r="BU24" s="1">
        <f t="shared" si="32"/>
      </c>
      <c r="BV24" s="1">
        <f t="shared" si="33"/>
      </c>
      <c r="BW24" s="1">
        <f t="shared" si="34"/>
      </c>
      <c r="BX24" s="1">
        <f t="shared" si="35"/>
      </c>
      <c r="BY24" s="1">
        <f t="shared" si="36"/>
      </c>
      <c r="BZ24" s="1">
        <f t="shared" si="37"/>
      </c>
      <c r="CA24" s="1">
        <f t="shared" si="38"/>
      </c>
      <c r="CB24" s="1">
        <f t="shared" si="39"/>
      </c>
      <c r="CC24" s="1">
        <f t="shared" si="40"/>
      </c>
      <c r="CD24" s="1">
        <f t="shared" si="41"/>
      </c>
      <c r="CE24" s="1">
        <f t="shared" si="42"/>
      </c>
      <c r="CF24" s="1">
        <f t="shared" si="43"/>
      </c>
      <c r="CG24" s="1">
        <f t="shared" si="44"/>
      </c>
      <c r="CH24" s="1">
        <f t="shared" si="45"/>
      </c>
      <c r="CI24" s="1">
        <f t="shared" si="46"/>
      </c>
      <c r="CJ24" s="1">
        <f t="shared" si="47"/>
        <v>5</v>
      </c>
      <c r="CK24" s="1">
        <f t="shared" si="48"/>
      </c>
      <c r="CL24" s="1">
        <f t="shared" si="49"/>
      </c>
      <c r="CM24" s="1">
        <f t="shared" si="50"/>
      </c>
      <c r="CN24" s="1">
        <f t="shared" si="51"/>
      </c>
      <c r="CO24" s="1">
        <f t="shared" si="52"/>
      </c>
      <c r="CP24" s="1">
        <f t="shared" si="53"/>
        <v>5</v>
      </c>
      <c r="CQ24" s="1">
        <f t="shared" si="54"/>
      </c>
      <c r="CR24" s="1">
        <f t="shared" si="55"/>
      </c>
      <c r="CS24" s="1">
        <f t="shared" si="56"/>
      </c>
      <c r="CT24" s="1">
        <f t="shared" si="57"/>
      </c>
      <c r="CU24" s="1">
        <f t="shared" si="58"/>
      </c>
      <c r="CV24" s="1">
        <f t="shared" si="59"/>
      </c>
      <c r="CW24" s="1">
        <f t="shared" si="60"/>
      </c>
      <c r="CX24" s="1">
        <f t="shared" si="61"/>
      </c>
      <c r="CY24" s="1">
        <f t="shared" si="62"/>
      </c>
      <c r="CZ24" s="1">
        <f t="shared" si="63"/>
      </c>
      <c r="DA24" s="1">
        <f t="shared" si="64"/>
        <v>10</v>
      </c>
      <c r="DB24" s="1">
        <f t="shared" si="65"/>
      </c>
      <c r="DC24" s="1">
        <f t="shared" si="66"/>
      </c>
      <c r="DD24" s="1">
        <f t="shared" si="67"/>
      </c>
      <c r="DE24" s="1">
        <f t="shared" si="68"/>
        <v>72</v>
      </c>
      <c r="DF24" s="1">
        <f t="shared" si="69"/>
      </c>
      <c r="DG24" s="1">
        <f t="shared" si="70"/>
      </c>
      <c r="DH24" s="2">
        <f t="shared" si="71"/>
        <v>79.20792079207921</v>
      </c>
      <c r="DI24" s="12"/>
      <c r="DJ24" s="12"/>
    </row>
    <row r="25" spans="1:114" ht="11.25" customHeight="1">
      <c r="A25" s="1">
        <v>23</v>
      </c>
      <c r="B25" s="11" t="s">
        <v>307</v>
      </c>
      <c r="C25" s="12" t="s">
        <v>275</v>
      </c>
      <c r="D25" s="11" t="s">
        <v>308</v>
      </c>
      <c r="E25" s="12" t="s">
        <v>309</v>
      </c>
      <c r="F25" s="12" t="s">
        <v>111</v>
      </c>
      <c r="G25" s="1">
        <v>1.32</v>
      </c>
      <c r="H25" s="1">
        <v>1.44</v>
      </c>
      <c r="I25" s="1">
        <v>1.12</v>
      </c>
      <c r="J25" s="1">
        <v>1.38</v>
      </c>
      <c r="K25" s="1">
        <v>1.5</v>
      </c>
      <c r="L25" s="1"/>
      <c r="M25" s="1"/>
      <c r="N25" s="1"/>
      <c r="O25" s="1"/>
      <c r="P25" s="1"/>
      <c r="Q25" s="1"/>
      <c r="S25" s="1">
        <v>1.32</v>
      </c>
      <c r="T25" s="1">
        <v>1.03</v>
      </c>
      <c r="U25" s="1">
        <v>1.18</v>
      </c>
      <c r="V25" s="1">
        <v>1.12</v>
      </c>
      <c r="W25" s="1">
        <v>1.18</v>
      </c>
      <c r="X25" s="1"/>
      <c r="Y25" s="1"/>
      <c r="Z25" s="1"/>
      <c r="AA25" s="1"/>
      <c r="AB25" s="1"/>
      <c r="AC25" s="1"/>
      <c r="AD25" t="s">
        <v>127</v>
      </c>
      <c r="AE25" s="1">
        <f>IF(B25="","",SUM(G25:K25))</f>
        <v>6.76</v>
      </c>
      <c r="AF25" s="1">
        <f>IF(B25="","",RANK(AE25,$AE$3:$AE$202,0))</f>
        <v>22</v>
      </c>
      <c r="AG25" s="13">
        <f>IF(B25="","",IF(LOOKUP(AF25,'[1]Fresno 2010 Pay Sheet'!$A$5:$A$35,'[1]Fresno 2010 Pay Sheet'!$B$5:$B$35)&gt;0,LOOKUP(AF25,'[1]Fresno 2010 Pay Sheet'!$A$5:$A$35,'[1]Fresno 2010 Pay Sheet'!$B$5:$B$35),0))</f>
        <v>0</v>
      </c>
      <c r="AH25" s="1">
        <f>IF(B25="","",SUM(S25:W25))</f>
        <v>5.83</v>
      </c>
      <c r="AI25" s="1">
        <f>IF(B25="","",RANK(AH25,$AH$3:$AH$202,0))</f>
        <v>33</v>
      </c>
      <c r="AJ25" s="13">
        <f>IF(B25="","",IF(LOOKUP(AI25,'[1]Fresno 2010 Pay Sheet'!$C$5:$C$35,'[1]Fresno 2010 Pay Sheet'!$D$5:$D$35)&gt;0,LOOKUP(AI25,'[1]Fresno 2010 Pay Sheet'!$C$5:$C$35,'[1]Fresno 2010 Pay Sheet'!$D$5:$D$35),0))</f>
        <v>0</v>
      </c>
      <c r="AK25" s="1">
        <f>IF(B25="","",AE25+AH25)</f>
        <v>12.59</v>
      </c>
      <c r="AL25" s="1">
        <f>IF(B25="","",RANK(AK25,$AK$3:$AK$202,0))</f>
        <v>23</v>
      </c>
      <c r="AM25" s="13">
        <f>IF(B25="","",IF(LOOKUP(AL25,'[1]Fresno 2010 Pay Sheet'!$E$5:$E$35,'[1]Fresno 2010 Pay Sheet'!$F$5:$F$35)&gt;0,LOOKUP(AL25,'[1]Fresno 2010 Pay Sheet'!$E$5:$E$35,'[1]Fresno 2010 Pay Sheet'!$F$5:$F$35),0))</f>
        <v>0</v>
      </c>
      <c r="AN25" s="1">
        <f t="shared" si="72"/>
        <v>-11</v>
      </c>
      <c r="AO25" s="1">
        <f t="shared" si="0"/>
      </c>
      <c r="AP25" s="1">
        <f t="shared" si="1"/>
        <v>5</v>
      </c>
      <c r="AQ25" s="1">
        <f t="shared" si="2"/>
        <v>1.5</v>
      </c>
      <c r="AR25" s="1">
        <f t="shared" si="3"/>
      </c>
      <c r="AS25" s="1">
        <f t="shared" si="4"/>
        <v>5</v>
      </c>
      <c r="AT25" s="1">
        <f t="shared" si="5"/>
        <v>1.32</v>
      </c>
      <c r="AU25" s="1">
        <f t="shared" si="6"/>
      </c>
      <c r="AV25" s="1">
        <f t="shared" si="7"/>
        <v>10</v>
      </c>
      <c r="AW25" s="1">
        <f t="shared" si="8"/>
        <v>0</v>
      </c>
      <c r="AX25" s="1">
        <f t="shared" si="9"/>
        <v>23</v>
      </c>
      <c r="AY25" s="1">
        <f t="shared" si="10"/>
        <v>0</v>
      </c>
      <c r="AZ25" s="1">
        <f t="shared" si="11"/>
        <v>23</v>
      </c>
      <c r="BA25" s="1">
        <f t="shared" si="12"/>
      </c>
      <c r="BB25" s="1">
        <f t="shared" si="13"/>
      </c>
      <c r="BC25" s="1">
        <f t="shared" si="14"/>
      </c>
      <c r="BD25" s="1">
        <f t="shared" si="15"/>
      </c>
      <c r="BE25" s="1">
        <f t="shared" si="16"/>
        <v>0</v>
      </c>
      <c r="BF25" s="14">
        <f t="shared" si="17"/>
        <v>23</v>
      </c>
      <c r="BG25" s="1">
        <f t="shared" si="18"/>
        <v>0</v>
      </c>
      <c r="BH25" s="14">
        <f t="shared" si="19"/>
        <v>23</v>
      </c>
      <c r="BI25" s="14">
        <f t="shared" si="20"/>
        <v>0</v>
      </c>
      <c r="BJ25" s="14">
        <f t="shared" si="21"/>
        <v>23</v>
      </c>
      <c r="BK25" s="1">
        <f t="shared" si="22"/>
        <v>0</v>
      </c>
      <c r="BL25" s="14">
        <f t="shared" si="23"/>
        <v>23</v>
      </c>
      <c r="BM25" s="1">
        <f t="shared" si="24"/>
        <v>0</v>
      </c>
      <c r="BN25" s="14">
        <f t="shared" si="25"/>
        <v>23</v>
      </c>
      <c r="BO25" s="1">
        <f t="shared" si="26"/>
        <v>0</v>
      </c>
      <c r="BP25" s="14">
        <f t="shared" si="27"/>
        <v>23</v>
      </c>
      <c r="BQ25" s="1">
        <f t="shared" si="28"/>
        <v>0</v>
      </c>
      <c r="BR25" s="14">
        <f t="shared" si="29"/>
        <v>23</v>
      </c>
      <c r="BS25" s="1">
        <f t="shared" si="30"/>
        <v>0</v>
      </c>
      <c r="BT25" s="14">
        <f t="shared" si="31"/>
        <v>23</v>
      </c>
      <c r="BU25" s="1">
        <f t="shared" si="32"/>
      </c>
      <c r="BV25" s="1">
        <f t="shared" si="33"/>
      </c>
      <c r="BW25" s="1">
        <f t="shared" si="34"/>
      </c>
      <c r="BX25" s="1">
        <f t="shared" si="35"/>
      </c>
      <c r="BY25" s="1">
        <f t="shared" si="36"/>
      </c>
      <c r="BZ25" s="1">
        <f t="shared" si="37"/>
      </c>
      <c r="CA25" s="1">
        <f t="shared" si="38"/>
      </c>
      <c r="CB25" s="1">
        <f t="shared" si="39"/>
      </c>
      <c r="CC25" s="1">
        <f t="shared" si="40"/>
      </c>
      <c r="CD25" s="1">
        <f t="shared" si="41"/>
      </c>
      <c r="CE25" s="1">
        <f t="shared" si="42"/>
      </c>
      <c r="CF25" s="1">
        <f t="shared" si="43"/>
      </c>
      <c r="CG25" s="1">
        <f t="shared" si="44"/>
      </c>
      <c r="CH25" s="1">
        <f t="shared" si="45"/>
      </c>
      <c r="CI25" s="1">
        <f t="shared" si="46"/>
      </c>
      <c r="CJ25" s="1">
        <f t="shared" si="47"/>
        <v>5</v>
      </c>
      <c r="CK25" s="1">
        <f t="shared" si="48"/>
      </c>
      <c r="CL25" s="1">
        <f t="shared" si="49"/>
      </c>
      <c r="CM25" s="1">
        <f t="shared" si="50"/>
      </c>
      <c r="CN25" s="1">
        <f t="shared" si="51"/>
      </c>
      <c r="CO25" s="1">
        <f t="shared" si="52"/>
      </c>
      <c r="CP25" s="1">
        <f t="shared" si="53"/>
        <v>5</v>
      </c>
      <c r="CQ25" s="1">
        <f t="shared" si="54"/>
      </c>
      <c r="CR25" s="1">
        <f t="shared" si="55"/>
      </c>
      <c r="CS25" s="1">
        <f t="shared" si="56"/>
      </c>
      <c r="CT25" s="1">
        <f t="shared" si="57"/>
      </c>
      <c r="CU25" s="1">
        <f t="shared" si="58"/>
      </c>
      <c r="CV25" s="1">
        <f t="shared" si="59"/>
      </c>
      <c r="CW25" s="1">
        <f t="shared" si="60"/>
      </c>
      <c r="CX25" s="1">
        <f t="shared" si="61"/>
      </c>
      <c r="CY25" s="1">
        <f t="shared" si="62"/>
      </c>
      <c r="CZ25" s="1">
        <f t="shared" si="63"/>
      </c>
      <c r="DA25" s="1">
        <f t="shared" si="64"/>
        <v>10</v>
      </c>
      <c r="DB25" s="1">
        <f t="shared" si="65"/>
      </c>
      <c r="DC25" s="1">
        <f t="shared" si="66"/>
      </c>
      <c r="DD25" s="1">
        <f t="shared" si="67"/>
      </c>
      <c r="DE25" s="1">
        <f t="shared" si="68"/>
        <v>23</v>
      </c>
      <c r="DF25" s="1">
        <f t="shared" si="69"/>
      </c>
      <c r="DG25" s="1">
        <f t="shared" si="70"/>
      </c>
      <c r="DH25" s="2">
        <f t="shared" si="71"/>
        <v>78.21782178217822</v>
      </c>
      <c r="DI25" s="12"/>
      <c r="DJ25" s="12"/>
    </row>
    <row r="26" spans="1:114" ht="11.25" customHeight="1">
      <c r="A26" s="1">
        <v>8</v>
      </c>
      <c r="B26" s="11" t="s">
        <v>320</v>
      </c>
      <c r="C26" s="12" t="s">
        <v>185</v>
      </c>
      <c r="D26" s="11" t="s">
        <v>321</v>
      </c>
      <c r="E26" s="12" t="s">
        <v>151</v>
      </c>
      <c r="F26" s="12" t="s">
        <v>111</v>
      </c>
      <c r="G26" s="1">
        <v>1.86</v>
      </c>
      <c r="H26" s="1">
        <v>1.24</v>
      </c>
      <c r="I26" s="1">
        <v>1.18</v>
      </c>
      <c r="J26" s="1">
        <v>1.12</v>
      </c>
      <c r="K26" s="1">
        <v>1.38</v>
      </c>
      <c r="L26" s="1"/>
      <c r="M26" s="1"/>
      <c r="N26" s="1"/>
      <c r="O26" s="1"/>
      <c r="P26" s="1"/>
      <c r="Q26" s="1"/>
      <c r="S26" s="1">
        <v>1.09</v>
      </c>
      <c r="T26" s="1">
        <v>1.18</v>
      </c>
      <c r="U26" s="1">
        <v>1.12</v>
      </c>
      <c r="V26" s="1">
        <v>1.06</v>
      </c>
      <c r="W26" s="1">
        <v>1.18</v>
      </c>
      <c r="X26" s="1"/>
      <c r="Y26" s="1"/>
      <c r="Z26" s="1"/>
      <c r="AA26" s="1"/>
      <c r="AB26" s="1"/>
      <c r="AC26" s="1"/>
      <c r="AD26" t="s">
        <v>116</v>
      </c>
      <c r="AE26" s="1">
        <f>IF(B26="","",SUM(G26:K26))</f>
        <v>6.78</v>
      </c>
      <c r="AF26" s="1">
        <f>IF(B26="","",RANK(AE26,$AE$3:$AE$202,0))</f>
        <v>21</v>
      </c>
      <c r="AG26" s="13">
        <f>IF(B26="","",IF(LOOKUP(AF26,'[1]Fresno 2010 Pay Sheet'!$A$5:$A$35,'[1]Fresno 2010 Pay Sheet'!$B$5:$B$35)&gt;0,LOOKUP(AF26,'[1]Fresno 2010 Pay Sheet'!$A$5:$A$35,'[1]Fresno 2010 Pay Sheet'!$B$5:$B$35),0))</f>
        <v>0</v>
      </c>
      <c r="AH26" s="1">
        <f>IF(B26="","",SUM(S26:W26))</f>
        <v>5.63</v>
      </c>
      <c r="AI26" s="1">
        <f>IF(B26="","",RANK(AH26,$AH$3:$AH$202,0))</f>
        <v>38</v>
      </c>
      <c r="AJ26" s="13">
        <f>IF(B26="","",IF(LOOKUP(AI26,'[1]Fresno 2010 Pay Sheet'!$C$5:$C$35,'[1]Fresno 2010 Pay Sheet'!$D$5:$D$35)&gt;0,LOOKUP(AI26,'[1]Fresno 2010 Pay Sheet'!$C$5:$C$35,'[1]Fresno 2010 Pay Sheet'!$D$5:$D$35),0))</f>
        <v>0</v>
      </c>
      <c r="AK26" s="1">
        <f>IF(B26="","",AE26+AH26)</f>
        <v>12.41</v>
      </c>
      <c r="AL26" s="1">
        <f>IF(B26="","",RANK(AK26,$AK$3:$AK$202,0))</f>
        <v>24</v>
      </c>
      <c r="AM26" s="13">
        <f>IF(B26="","",IF(LOOKUP(AL26,'[1]Fresno 2010 Pay Sheet'!$E$5:$E$35,'[1]Fresno 2010 Pay Sheet'!$F$5:$F$35)&gt;0,LOOKUP(AL26,'[1]Fresno 2010 Pay Sheet'!$E$5:$E$35,'[1]Fresno 2010 Pay Sheet'!$F$5:$F$35),0))</f>
        <v>0</v>
      </c>
      <c r="AN26" s="1">
        <f t="shared" si="72"/>
        <v>-17</v>
      </c>
      <c r="AO26" s="1">
        <f t="shared" si="0"/>
      </c>
      <c r="AP26" s="1">
        <f t="shared" si="1"/>
        <v>5</v>
      </c>
      <c r="AQ26" s="1">
        <f t="shared" si="2"/>
        <v>1.86</v>
      </c>
      <c r="AR26" s="1">
        <f t="shared" si="3"/>
      </c>
      <c r="AS26" s="1">
        <f t="shared" si="4"/>
        <v>5</v>
      </c>
      <c r="AT26" s="1">
        <f t="shared" si="5"/>
        <v>1.18</v>
      </c>
      <c r="AU26" s="1">
        <f t="shared" si="6"/>
      </c>
      <c r="AV26" s="1">
        <f t="shared" si="7"/>
        <v>10</v>
      </c>
      <c r="AW26" s="1">
        <f t="shared" si="8"/>
        <v>0</v>
      </c>
      <c r="AX26" s="1">
        <f t="shared" si="9"/>
        <v>8</v>
      </c>
      <c r="AY26" s="1">
        <f t="shared" si="10"/>
        <v>0</v>
      </c>
      <c r="AZ26" s="1">
        <f t="shared" si="11"/>
        <v>8</v>
      </c>
      <c r="BA26" s="1">
        <f t="shared" si="12"/>
      </c>
      <c r="BB26" s="1">
        <f t="shared" si="13"/>
      </c>
      <c r="BC26" s="1">
        <f t="shared" si="14"/>
      </c>
      <c r="BD26" s="1">
        <f t="shared" si="15"/>
      </c>
      <c r="BE26" s="1">
        <f t="shared" si="16"/>
        <v>0</v>
      </c>
      <c r="BF26" s="14">
        <f t="shared" si="17"/>
        <v>8</v>
      </c>
      <c r="BG26" s="1">
        <f t="shared" si="18"/>
        <v>0</v>
      </c>
      <c r="BH26" s="14">
        <f t="shared" si="19"/>
        <v>8</v>
      </c>
      <c r="BI26" s="14">
        <f t="shared" si="20"/>
        <v>0</v>
      </c>
      <c r="BJ26" s="14">
        <f t="shared" si="21"/>
        <v>8</v>
      </c>
      <c r="BK26" s="1">
        <f t="shared" si="22"/>
        <v>0</v>
      </c>
      <c r="BL26" s="14">
        <f t="shared" si="23"/>
        <v>8</v>
      </c>
      <c r="BM26" s="1">
        <f t="shared" si="24"/>
        <v>0</v>
      </c>
      <c r="BN26" s="14">
        <f t="shared" si="25"/>
        <v>8</v>
      </c>
      <c r="BO26" s="1">
        <f t="shared" si="26"/>
        <v>0</v>
      </c>
      <c r="BP26" s="14">
        <f t="shared" si="27"/>
        <v>8</v>
      </c>
      <c r="BQ26" s="1">
        <f t="shared" si="28"/>
        <v>0</v>
      </c>
      <c r="BR26" s="14">
        <f t="shared" si="29"/>
        <v>8</v>
      </c>
      <c r="BS26" s="1">
        <f t="shared" si="30"/>
        <v>0</v>
      </c>
      <c r="BT26" s="14">
        <f t="shared" si="31"/>
        <v>8</v>
      </c>
      <c r="BU26" s="1">
        <f t="shared" si="32"/>
      </c>
      <c r="BV26" s="1">
        <f t="shared" si="33"/>
      </c>
      <c r="BW26" s="1">
        <f t="shared" si="34"/>
      </c>
      <c r="BX26" s="1">
        <f t="shared" si="35"/>
      </c>
      <c r="BY26" s="1">
        <f t="shared" si="36"/>
      </c>
      <c r="BZ26" s="1">
        <f t="shared" si="37"/>
      </c>
      <c r="CA26" s="1">
        <f t="shared" si="38"/>
      </c>
      <c r="CB26" s="1">
        <f t="shared" si="39"/>
      </c>
      <c r="CC26" s="1">
        <f t="shared" si="40"/>
      </c>
      <c r="CD26" s="1">
        <f t="shared" si="41"/>
      </c>
      <c r="CE26" s="1">
        <f t="shared" si="42"/>
      </c>
      <c r="CF26" s="1">
        <f t="shared" si="43"/>
      </c>
      <c r="CG26" s="1">
        <f t="shared" si="44"/>
      </c>
      <c r="CH26" s="1">
        <f t="shared" si="45"/>
      </c>
      <c r="CI26" s="1">
        <f t="shared" si="46"/>
      </c>
      <c r="CJ26" s="1">
        <f t="shared" si="47"/>
        <v>5</v>
      </c>
      <c r="CK26" s="1">
        <f t="shared" si="48"/>
      </c>
      <c r="CL26" s="1">
        <f t="shared" si="49"/>
      </c>
      <c r="CM26" s="1">
        <f t="shared" si="50"/>
      </c>
      <c r="CN26" s="1">
        <f t="shared" si="51"/>
      </c>
      <c r="CO26" s="1">
        <f t="shared" si="52"/>
      </c>
      <c r="CP26" s="1">
        <f t="shared" si="53"/>
        <v>5</v>
      </c>
      <c r="CQ26" s="1">
        <f t="shared" si="54"/>
      </c>
      <c r="CR26" s="1">
        <f t="shared" si="55"/>
      </c>
      <c r="CS26" s="1">
        <f t="shared" si="56"/>
      </c>
      <c r="CT26" s="1">
        <f t="shared" si="57"/>
      </c>
      <c r="CU26" s="1">
        <f t="shared" si="58"/>
      </c>
      <c r="CV26" s="1">
        <f t="shared" si="59"/>
      </c>
      <c r="CW26" s="1">
        <f t="shared" si="60"/>
      </c>
      <c r="CX26" s="1">
        <f t="shared" si="61"/>
      </c>
      <c r="CY26" s="1">
        <f t="shared" si="62"/>
      </c>
      <c r="CZ26" s="1">
        <f t="shared" si="63"/>
      </c>
      <c r="DA26" s="1">
        <f t="shared" si="64"/>
        <v>10</v>
      </c>
      <c r="DB26" s="1">
        <f t="shared" si="65"/>
        <v>24</v>
      </c>
      <c r="DC26" s="1">
        <f t="shared" si="66"/>
        <v>14</v>
      </c>
      <c r="DD26" s="1">
        <f t="shared" si="67"/>
      </c>
      <c r="DE26" s="1">
        <f t="shared" si="68"/>
        <v>8</v>
      </c>
      <c r="DF26" s="1">
        <f t="shared" si="69"/>
      </c>
      <c r="DG26" s="1">
        <f t="shared" si="70"/>
      </c>
      <c r="DH26" s="2">
        <f t="shared" si="71"/>
        <v>77.22772277227723</v>
      </c>
      <c r="DI26" s="12"/>
      <c r="DJ26" s="12"/>
    </row>
    <row r="27" spans="1:114" ht="11.25" customHeight="1">
      <c r="A27" s="1">
        <v>97</v>
      </c>
      <c r="B27" s="11" t="s">
        <v>147</v>
      </c>
      <c r="C27" s="12" t="s">
        <v>148</v>
      </c>
      <c r="D27" s="11" t="s">
        <v>149</v>
      </c>
      <c r="E27" s="12" t="s">
        <v>148</v>
      </c>
      <c r="F27" s="12" t="s">
        <v>111</v>
      </c>
      <c r="G27" s="1">
        <v>1.64</v>
      </c>
      <c r="H27" s="1">
        <v>1.38</v>
      </c>
      <c r="I27" s="1">
        <v>1.06</v>
      </c>
      <c r="J27" s="1">
        <v>1.06</v>
      </c>
      <c r="K27" s="1"/>
      <c r="L27" s="1"/>
      <c r="M27" s="1"/>
      <c r="N27" s="1"/>
      <c r="O27" s="1"/>
      <c r="P27" s="1"/>
      <c r="Q27" s="1"/>
      <c r="S27" s="1">
        <v>1.32</v>
      </c>
      <c r="T27" s="1">
        <v>1.32</v>
      </c>
      <c r="U27" s="1">
        <v>1.32</v>
      </c>
      <c r="V27" s="1">
        <v>1.78</v>
      </c>
      <c r="W27" s="1">
        <v>1.32</v>
      </c>
      <c r="X27" s="1"/>
      <c r="Y27" s="1"/>
      <c r="Z27" s="1"/>
      <c r="AA27" s="1"/>
      <c r="AB27" s="1"/>
      <c r="AC27" s="1"/>
      <c r="AD27"/>
      <c r="AE27" s="1">
        <f>IF(B27="","",SUM(G27:K27))</f>
        <v>5.140000000000001</v>
      </c>
      <c r="AF27" s="1">
        <f>IF(B27="","",RANK(AE27,$AE$3:$AE$202,0))</f>
        <v>48</v>
      </c>
      <c r="AG27" s="13">
        <f>IF(B27="","",IF(LOOKUP(AF27,'[1]Fresno 2010 Pay Sheet'!$A$5:$A$35,'[1]Fresno 2010 Pay Sheet'!$B$5:$B$35)&gt;0,LOOKUP(AF27,'[1]Fresno 2010 Pay Sheet'!$A$5:$A$35,'[1]Fresno 2010 Pay Sheet'!$B$5:$B$35),0))</f>
        <v>0</v>
      </c>
      <c r="AH27" s="1">
        <f>IF(B27="","",SUM(S27:W27))</f>
        <v>7.0600000000000005</v>
      </c>
      <c r="AI27" s="1">
        <f>IF(B27="","",RANK(AH27,$AH$3:$AH$202,0))</f>
        <v>16</v>
      </c>
      <c r="AJ27" s="13">
        <f>IF(B27="","",IF(LOOKUP(AI27,'[1]Fresno 2010 Pay Sheet'!$C$5:$C$35,'[1]Fresno 2010 Pay Sheet'!$D$5:$D$35)&gt;0,LOOKUP(AI27,'[1]Fresno 2010 Pay Sheet'!$C$5:$C$35,'[1]Fresno 2010 Pay Sheet'!$D$5:$D$35),0))</f>
        <v>0</v>
      </c>
      <c r="AK27" s="1">
        <f>IF(B27="","",AE27+AH27)</f>
        <v>12.200000000000001</v>
      </c>
      <c r="AL27" s="1">
        <f>IF(B27="","",RANK(AK27,$AK$3:$AK$202,0))</f>
        <v>25</v>
      </c>
      <c r="AM27" s="13">
        <f>IF(B27="","",IF(LOOKUP(AL27,'[1]Fresno 2010 Pay Sheet'!$E$5:$E$35,'[1]Fresno 2010 Pay Sheet'!$F$5:$F$35)&gt;0,LOOKUP(AL27,'[1]Fresno 2010 Pay Sheet'!$E$5:$E$35,'[1]Fresno 2010 Pay Sheet'!$F$5:$F$35),0))</f>
        <v>0</v>
      </c>
      <c r="AN27" s="1">
        <f t="shared" si="72"/>
        <v>32</v>
      </c>
      <c r="AO27" s="1">
        <f t="shared" si="0"/>
      </c>
      <c r="AP27" s="1">
        <f t="shared" si="1"/>
        <v>4</v>
      </c>
      <c r="AQ27" s="1">
        <f t="shared" si="2"/>
        <v>1.64</v>
      </c>
      <c r="AR27" s="1">
        <f t="shared" si="3"/>
      </c>
      <c r="AS27" s="1">
        <f t="shared" si="4"/>
        <v>5</v>
      </c>
      <c r="AT27" s="1">
        <f t="shared" si="5"/>
        <v>1.78</v>
      </c>
      <c r="AU27" s="1">
        <f t="shared" si="6"/>
      </c>
      <c r="AV27" s="1">
        <f t="shared" si="7"/>
        <v>9</v>
      </c>
      <c r="AW27" s="1">
        <f t="shared" si="8"/>
        <v>0</v>
      </c>
      <c r="AX27" s="1">
        <f t="shared" si="9"/>
        <v>97</v>
      </c>
      <c r="AY27" s="1">
        <f t="shared" si="10"/>
        <v>0</v>
      </c>
      <c r="AZ27" s="1">
        <f t="shared" si="11"/>
        <v>97</v>
      </c>
      <c r="BA27" s="1">
        <f t="shared" si="12"/>
      </c>
      <c r="BB27" s="1">
        <f t="shared" si="13"/>
      </c>
      <c r="BC27" s="1">
        <f t="shared" si="14"/>
      </c>
      <c r="BD27" s="1">
        <f t="shared" si="15"/>
      </c>
      <c r="BE27" s="1">
        <f t="shared" si="16"/>
        <v>0</v>
      </c>
      <c r="BF27" s="14">
        <f t="shared" si="17"/>
        <v>97</v>
      </c>
      <c r="BG27" s="1">
        <f t="shared" si="18"/>
        <v>0</v>
      </c>
      <c r="BH27" s="14">
        <f t="shared" si="19"/>
        <v>97</v>
      </c>
      <c r="BI27" s="14">
        <f t="shared" si="20"/>
        <v>0</v>
      </c>
      <c r="BJ27" s="14">
        <f t="shared" si="21"/>
        <v>97</v>
      </c>
      <c r="BK27" s="1">
        <f t="shared" si="22"/>
        <v>0</v>
      </c>
      <c r="BL27" s="14">
        <f t="shared" si="23"/>
        <v>97</v>
      </c>
      <c r="BM27" s="1">
        <f t="shared" si="24"/>
        <v>0</v>
      </c>
      <c r="BN27" s="14">
        <f t="shared" si="25"/>
        <v>97</v>
      </c>
      <c r="BO27" s="1">
        <f t="shared" si="26"/>
        <v>0</v>
      </c>
      <c r="BP27" s="14">
        <f t="shared" si="27"/>
        <v>97</v>
      </c>
      <c r="BQ27" s="1">
        <f t="shared" si="28"/>
        <v>0</v>
      </c>
      <c r="BR27" s="14">
        <f t="shared" si="29"/>
        <v>97</v>
      </c>
      <c r="BS27" s="1">
        <f t="shared" si="30"/>
        <v>0</v>
      </c>
      <c r="BT27" s="14">
        <f t="shared" si="31"/>
        <v>97</v>
      </c>
      <c r="BU27" s="1">
        <f t="shared" si="32"/>
      </c>
      <c r="BV27" s="1">
        <f t="shared" si="33"/>
      </c>
      <c r="BW27" s="1">
        <f t="shared" si="34"/>
      </c>
      <c r="BX27" s="1">
        <f t="shared" si="35"/>
      </c>
      <c r="BY27" s="1">
        <f t="shared" si="36"/>
      </c>
      <c r="BZ27" s="1">
        <f t="shared" si="37"/>
      </c>
      <c r="CA27" s="1">
        <f t="shared" si="38"/>
      </c>
      <c r="CB27" s="1">
        <f t="shared" si="39"/>
      </c>
      <c r="CC27" s="1">
        <f t="shared" si="40"/>
      </c>
      <c r="CD27" s="1">
        <f t="shared" si="41"/>
      </c>
      <c r="CE27" s="1">
        <f t="shared" si="42"/>
      </c>
      <c r="CF27" s="1">
        <f t="shared" si="43"/>
      </c>
      <c r="CG27" s="1">
        <f t="shared" si="44"/>
      </c>
      <c r="CH27" s="1">
        <f t="shared" si="45"/>
      </c>
      <c r="CI27" s="1">
        <f t="shared" si="46"/>
        <v>4</v>
      </c>
      <c r="CJ27" s="1">
        <f t="shared" si="47"/>
      </c>
      <c r="CK27" s="1">
        <f t="shared" si="48"/>
      </c>
      <c r="CL27" s="1">
        <f t="shared" si="49"/>
      </c>
      <c r="CM27" s="1">
        <f t="shared" si="50"/>
      </c>
      <c r="CN27" s="1">
        <f t="shared" si="51"/>
      </c>
      <c r="CO27" s="1">
        <f t="shared" si="52"/>
      </c>
      <c r="CP27" s="1">
        <f t="shared" si="53"/>
        <v>5</v>
      </c>
      <c r="CQ27" s="1">
        <f t="shared" si="54"/>
      </c>
      <c r="CR27" s="1">
        <f t="shared" si="55"/>
      </c>
      <c r="CS27" s="1">
        <f t="shared" si="56"/>
      </c>
      <c r="CT27" s="1">
        <f t="shared" si="57"/>
      </c>
      <c r="CU27" s="1">
        <f t="shared" si="58"/>
      </c>
      <c r="CV27" s="1">
        <f t="shared" si="59"/>
      </c>
      <c r="CW27" s="1">
        <f t="shared" si="60"/>
      </c>
      <c r="CX27" s="1">
        <f t="shared" si="61"/>
      </c>
      <c r="CY27" s="1">
        <f t="shared" si="62"/>
      </c>
      <c r="CZ27" s="1">
        <f t="shared" si="63"/>
        <v>9</v>
      </c>
      <c r="DA27" s="1">
        <f t="shared" si="64"/>
      </c>
      <c r="DB27" s="1">
        <f t="shared" si="65"/>
      </c>
      <c r="DC27" s="1">
        <f t="shared" si="66"/>
      </c>
      <c r="DD27" s="1">
        <f t="shared" si="67"/>
      </c>
      <c r="DE27" s="1">
        <f t="shared" si="68"/>
        <v>97</v>
      </c>
      <c r="DF27" s="1">
        <f t="shared" si="69"/>
      </c>
      <c r="DG27" s="1">
        <f t="shared" si="70"/>
      </c>
      <c r="DH27" s="2">
        <f t="shared" si="71"/>
        <v>76.23762376237624</v>
      </c>
      <c r="DI27" s="12"/>
      <c r="DJ27" s="12"/>
    </row>
    <row r="28" spans="1:114" ht="11.25" customHeight="1">
      <c r="A28" s="1">
        <v>66</v>
      </c>
      <c r="B28" s="11" t="s">
        <v>168</v>
      </c>
      <c r="C28" s="12" t="s">
        <v>169</v>
      </c>
      <c r="D28" s="11" t="s">
        <v>170</v>
      </c>
      <c r="E28" s="12" t="s">
        <v>171</v>
      </c>
      <c r="F28" s="12" t="s">
        <v>111</v>
      </c>
      <c r="G28" s="1">
        <v>1.03</v>
      </c>
      <c r="H28" s="1">
        <v>1.24</v>
      </c>
      <c r="I28" s="1">
        <v>1.12</v>
      </c>
      <c r="J28" s="1">
        <v>1.03</v>
      </c>
      <c r="K28" s="1">
        <v>1.44</v>
      </c>
      <c r="L28" s="1"/>
      <c r="M28" s="1"/>
      <c r="N28" s="1"/>
      <c r="O28" s="1"/>
      <c r="P28" s="1"/>
      <c r="Q28" s="1"/>
      <c r="S28" s="1">
        <v>1.18</v>
      </c>
      <c r="T28" s="1">
        <v>1.03</v>
      </c>
      <c r="U28" s="1">
        <v>1.94</v>
      </c>
      <c r="V28" s="1">
        <v>1.06</v>
      </c>
      <c r="W28" s="1">
        <v>1.09</v>
      </c>
      <c r="X28" s="1"/>
      <c r="Y28" s="1"/>
      <c r="Z28" s="1"/>
      <c r="AA28" s="1"/>
      <c r="AB28" s="1"/>
      <c r="AC28" s="1"/>
      <c r="AD28" t="s">
        <v>120</v>
      </c>
      <c r="AE28" s="1">
        <f>IF(B28="","",SUM(G28:K28))</f>
        <v>5.859999999999999</v>
      </c>
      <c r="AF28" s="1">
        <f>IF(B28="","",RANK(AE28,$AE$3:$AE$202,0))</f>
        <v>43</v>
      </c>
      <c r="AG28" s="13">
        <f>IF(B28="","",IF(LOOKUP(AF28,'[1]Fresno 2010 Pay Sheet'!$A$5:$A$35,'[1]Fresno 2010 Pay Sheet'!$B$5:$B$35)&gt;0,LOOKUP(AF28,'[1]Fresno 2010 Pay Sheet'!$A$5:$A$35,'[1]Fresno 2010 Pay Sheet'!$B$5:$B$35),0))</f>
        <v>0</v>
      </c>
      <c r="AH28" s="1">
        <f>IF(B28="","",SUM(S28:W28))</f>
        <v>6.300000000000001</v>
      </c>
      <c r="AI28" s="1">
        <f>IF(B28="","",RANK(AH28,$AH$3:$AH$202,0))</f>
        <v>25</v>
      </c>
      <c r="AJ28" s="13">
        <f>IF(B28="","",IF(LOOKUP(AI28,'[1]Fresno 2010 Pay Sheet'!$C$5:$C$35,'[1]Fresno 2010 Pay Sheet'!$D$5:$D$35)&gt;0,LOOKUP(AI28,'[1]Fresno 2010 Pay Sheet'!$C$5:$C$35,'[1]Fresno 2010 Pay Sheet'!$D$5:$D$35),0))</f>
        <v>0</v>
      </c>
      <c r="AK28" s="1">
        <f>IF(B28="","",AE28+AH28)</f>
        <v>12.16</v>
      </c>
      <c r="AL28" s="1">
        <f>IF(B28="","",RANK(AK28,$AK$3:$AK$202,0))</f>
        <v>26</v>
      </c>
      <c r="AM28" s="13">
        <f>IF(B28="","",IF(LOOKUP(AL28,'[1]Fresno 2010 Pay Sheet'!$E$5:$E$35,'[1]Fresno 2010 Pay Sheet'!$F$5:$F$35)&gt;0,LOOKUP(AL28,'[1]Fresno 2010 Pay Sheet'!$E$5:$E$35,'[1]Fresno 2010 Pay Sheet'!$F$5:$F$35),0))</f>
        <v>0</v>
      </c>
      <c r="AN28" s="1">
        <f t="shared" si="72"/>
        <v>18</v>
      </c>
      <c r="AO28" s="1">
        <f t="shared" si="0"/>
      </c>
      <c r="AP28" s="1">
        <f t="shared" si="1"/>
        <v>5</v>
      </c>
      <c r="AQ28" s="1">
        <f t="shared" si="2"/>
        <v>1.44</v>
      </c>
      <c r="AR28" s="1">
        <f t="shared" si="3"/>
      </c>
      <c r="AS28" s="1">
        <f t="shared" si="4"/>
        <v>5</v>
      </c>
      <c r="AT28" s="1">
        <f t="shared" si="5"/>
        <v>1.94</v>
      </c>
      <c r="AU28" s="1">
        <f t="shared" si="6"/>
      </c>
      <c r="AV28" s="1">
        <f t="shared" si="7"/>
        <v>10</v>
      </c>
      <c r="AW28" s="1">
        <f t="shared" si="8"/>
        <v>0</v>
      </c>
      <c r="AX28" s="1">
        <f t="shared" si="9"/>
        <v>66</v>
      </c>
      <c r="AY28" s="1">
        <f t="shared" si="10"/>
        <v>0</v>
      </c>
      <c r="AZ28" s="1">
        <f t="shared" si="11"/>
        <v>66</v>
      </c>
      <c r="BA28" s="1">
        <f t="shared" si="12"/>
      </c>
      <c r="BB28" s="1">
        <f t="shared" si="13"/>
      </c>
      <c r="BC28" s="1">
        <f t="shared" si="14"/>
      </c>
      <c r="BD28" s="1">
        <f t="shared" si="15"/>
      </c>
      <c r="BE28" s="1">
        <f t="shared" si="16"/>
        <v>0</v>
      </c>
      <c r="BF28" s="14">
        <f t="shared" si="17"/>
        <v>66</v>
      </c>
      <c r="BG28" s="1">
        <f t="shared" si="18"/>
        <v>0</v>
      </c>
      <c r="BH28" s="14">
        <f t="shared" si="19"/>
        <v>66</v>
      </c>
      <c r="BI28" s="14">
        <f t="shared" si="20"/>
        <v>0</v>
      </c>
      <c r="BJ28" s="14">
        <f t="shared" si="21"/>
        <v>66</v>
      </c>
      <c r="BK28" s="1">
        <f t="shared" si="22"/>
        <v>0</v>
      </c>
      <c r="BL28" s="14">
        <f t="shared" si="23"/>
        <v>66</v>
      </c>
      <c r="BM28" s="1">
        <f t="shared" si="24"/>
        <v>0</v>
      </c>
      <c r="BN28" s="14">
        <f t="shared" si="25"/>
        <v>66</v>
      </c>
      <c r="BO28" s="1">
        <f t="shared" si="26"/>
        <v>0</v>
      </c>
      <c r="BP28" s="14">
        <f t="shared" si="27"/>
        <v>66</v>
      </c>
      <c r="BQ28" s="1">
        <f t="shared" si="28"/>
        <v>0</v>
      </c>
      <c r="BR28" s="14">
        <f t="shared" si="29"/>
        <v>66</v>
      </c>
      <c r="BS28" s="1">
        <f t="shared" si="30"/>
        <v>0</v>
      </c>
      <c r="BT28" s="14">
        <f t="shared" si="31"/>
        <v>66</v>
      </c>
      <c r="BU28" s="1">
        <f t="shared" si="32"/>
      </c>
      <c r="BV28" s="1">
        <f t="shared" si="33"/>
      </c>
      <c r="BW28" s="1">
        <f t="shared" si="34"/>
      </c>
      <c r="BX28" s="1">
        <f t="shared" si="35"/>
      </c>
      <c r="BY28" s="1">
        <f t="shared" si="36"/>
      </c>
      <c r="BZ28" s="1">
        <f t="shared" si="37"/>
      </c>
      <c r="CA28" s="1">
        <f t="shared" si="38"/>
      </c>
      <c r="CB28" s="1">
        <f t="shared" si="39"/>
      </c>
      <c r="CC28" s="1">
        <f t="shared" si="40"/>
      </c>
      <c r="CD28" s="1">
        <f t="shared" si="41"/>
      </c>
      <c r="CE28" s="1">
        <f t="shared" si="42"/>
      </c>
      <c r="CF28" s="1">
        <f t="shared" si="43"/>
      </c>
      <c r="CG28" s="1">
        <f t="shared" si="44"/>
      </c>
      <c r="CH28" s="1">
        <f t="shared" si="45"/>
      </c>
      <c r="CI28" s="1">
        <f t="shared" si="46"/>
      </c>
      <c r="CJ28" s="1">
        <f t="shared" si="47"/>
        <v>5</v>
      </c>
      <c r="CK28" s="1">
        <f t="shared" si="48"/>
      </c>
      <c r="CL28" s="1">
        <f t="shared" si="49"/>
      </c>
      <c r="CM28" s="1">
        <f t="shared" si="50"/>
      </c>
      <c r="CN28" s="1">
        <f t="shared" si="51"/>
      </c>
      <c r="CO28" s="1">
        <f t="shared" si="52"/>
      </c>
      <c r="CP28" s="1">
        <f t="shared" si="53"/>
        <v>5</v>
      </c>
      <c r="CQ28" s="1">
        <f t="shared" si="54"/>
      </c>
      <c r="CR28" s="1">
        <f t="shared" si="55"/>
      </c>
      <c r="CS28" s="1">
        <f t="shared" si="56"/>
      </c>
      <c r="CT28" s="1">
        <f t="shared" si="57"/>
      </c>
      <c r="CU28" s="1">
        <f t="shared" si="58"/>
      </c>
      <c r="CV28" s="1">
        <f t="shared" si="59"/>
      </c>
      <c r="CW28" s="1">
        <f t="shared" si="60"/>
      </c>
      <c r="CX28" s="1">
        <f t="shared" si="61"/>
      </c>
      <c r="CY28" s="1">
        <f t="shared" si="62"/>
      </c>
      <c r="CZ28" s="1">
        <f t="shared" si="63"/>
      </c>
      <c r="DA28" s="1">
        <f t="shared" si="64"/>
        <v>10</v>
      </c>
      <c r="DB28" s="1">
        <f t="shared" si="65"/>
      </c>
      <c r="DC28" s="1">
        <f t="shared" si="66"/>
      </c>
      <c r="DD28" s="1">
        <f t="shared" si="67"/>
      </c>
      <c r="DE28" s="1">
        <f t="shared" si="68"/>
        <v>66</v>
      </c>
      <c r="DF28" s="1">
        <f t="shared" si="69"/>
      </c>
      <c r="DG28" s="1">
        <f t="shared" si="70"/>
      </c>
      <c r="DH28" s="2">
        <f t="shared" si="71"/>
        <v>75.24752475247524</v>
      </c>
      <c r="DI28" s="12"/>
      <c r="DJ28" s="12"/>
    </row>
    <row r="29" spans="1:114" ht="11.25" customHeight="1">
      <c r="A29" s="1">
        <v>1</v>
      </c>
      <c r="B29" s="11" t="s">
        <v>238</v>
      </c>
      <c r="C29" s="12" t="s">
        <v>104</v>
      </c>
      <c r="D29" s="11" t="s">
        <v>239</v>
      </c>
      <c r="E29" s="12" t="s">
        <v>104</v>
      </c>
      <c r="F29" s="12" t="s">
        <v>111</v>
      </c>
      <c r="G29" s="1">
        <v>1.24</v>
      </c>
      <c r="H29" s="1">
        <v>1.12</v>
      </c>
      <c r="I29" s="1">
        <v>1.64</v>
      </c>
      <c r="J29" s="1">
        <v>1.18</v>
      </c>
      <c r="K29" s="1">
        <v>1.18</v>
      </c>
      <c r="L29" s="1"/>
      <c r="M29" s="1"/>
      <c r="N29" s="1"/>
      <c r="O29" s="1"/>
      <c r="P29" s="1"/>
      <c r="Q29" s="1"/>
      <c r="S29" s="1">
        <v>1.09</v>
      </c>
      <c r="T29" s="1">
        <v>1.09</v>
      </c>
      <c r="U29" s="1">
        <v>1.18</v>
      </c>
      <c r="V29" s="1">
        <v>1.12</v>
      </c>
      <c r="W29" s="1">
        <v>1.32</v>
      </c>
      <c r="X29" s="1"/>
      <c r="Y29" s="1"/>
      <c r="Z29" s="1"/>
      <c r="AA29" s="1"/>
      <c r="AB29" s="1"/>
      <c r="AC29" s="1"/>
      <c r="AD29" t="s">
        <v>107</v>
      </c>
      <c r="AE29" s="1">
        <f>IF(B29="","",SUM(G29:K29))</f>
        <v>6.359999999999999</v>
      </c>
      <c r="AF29" s="1">
        <f>IF(B29="","",RANK(AE29,$AE$3:$AE$202,0))</f>
        <v>35</v>
      </c>
      <c r="AG29" s="13">
        <f>IF(B29="","",IF(LOOKUP(AF29,'[1]Fresno 2010 Pay Sheet'!$A$5:$A$35,'[1]Fresno 2010 Pay Sheet'!$B$5:$B$35)&gt;0,LOOKUP(AF29,'[1]Fresno 2010 Pay Sheet'!$A$5:$A$35,'[1]Fresno 2010 Pay Sheet'!$B$5:$B$35),0))</f>
        <v>0</v>
      </c>
      <c r="AH29" s="1">
        <f>IF(B29="","",SUM(S29:W29))</f>
        <v>5.800000000000001</v>
      </c>
      <c r="AI29" s="1">
        <f>IF(B29="","",RANK(AH29,$AH$3:$AH$202,0))</f>
        <v>34</v>
      </c>
      <c r="AJ29" s="13">
        <f>IF(B29="","",IF(LOOKUP(AI29,'[1]Fresno 2010 Pay Sheet'!$C$5:$C$35,'[1]Fresno 2010 Pay Sheet'!$D$5:$D$35)&gt;0,LOOKUP(AI29,'[1]Fresno 2010 Pay Sheet'!$C$5:$C$35,'[1]Fresno 2010 Pay Sheet'!$D$5:$D$35),0))</f>
        <v>0</v>
      </c>
      <c r="AK29" s="1">
        <f>IF(B29="","",AE29+AH29)</f>
        <v>12.16</v>
      </c>
      <c r="AL29" s="1">
        <f>IF(B29="","",RANK(AK29,$AK$3:$AK$202,0))</f>
        <v>26</v>
      </c>
      <c r="AM29" s="13">
        <f>IF(B29="","",IF(LOOKUP(AL29,'[1]Fresno 2010 Pay Sheet'!$E$5:$E$35,'[1]Fresno 2010 Pay Sheet'!$F$5:$F$35)&gt;0,LOOKUP(AL29,'[1]Fresno 2010 Pay Sheet'!$E$5:$E$35,'[1]Fresno 2010 Pay Sheet'!$F$5:$F$35),0))</f>
        <v>0</v>
      </c>
      <c r="AN29" s="1">
        <f t="shared" si="72"/>
        <v>1</v>
      </c>
      <c r="AO29" s="1">
        <f t="shared" si="0"/>
      </c>
      <c r="AP29" s="1">
        <f t="shared" si="1"/>
        <v>5</v>
      </c>
      <c r="AQ29" s="1">
        <f t="shared" si="2"/>
        <v>1.64</v>
      </c>
      <c r="AR29" s="1">
        <f t="shared" si="3"/>
      </c>
      <c r="AS29" s="1">
        <f t="shared" si="4"/>
        <v>5</v>
      </c>
      <c r="AT29" s="1">
        <f t="shared" si="5"/>
        <v>1.32</v>
      </c>
      <c r="AU29" s="1">
        <f t="shared" si="6"/>
      </c>
      <c r="AV29" s="1">
        <f t="shared" si="7"/>
        <v>10</v>
      </c>
      <c r="AW29" s="1">
        <f t="shared" si="8"/>
        <v>0</v>
      </c>
      <c r="AX29" s="1">
        <f t="shared" si="9"/>
        <v>1</v>
      </c>
      <c r="AY29" s="1">
        <f t="shared" si="10"/>
        <v>0</v>
      </c>
      <c r="AZ29" s="1">
        <f t="shared" si="11"/>
        <v>1</v>
      </c>
      <c r="BA29" s="1">
        <f t="shared" si="12"/>
      </c>
      <c r="BB29" s="1">
        <f t="shared" si="13"/>
      </c>
      <c r="BC29" s="1">
        <f t="shared" si="14"/>
      </c>
      <c r="BD29" s="1">
        <f t="shared" si="15"/>
      </c>
      <c r="BE29" s="1">
        <f t="shared" si="16"/>
        <v>0</v>
      </c>
      <c r="BF29" s="14">
        <f t="shared" si="17"/>
        <v>1</v>
      </c>
      <c r="BG29" s="1">
        <f t="shared" si="18"/>
        <v>0</v>
      </c>
      <c r="BH29" s="14">
        <f t="shared" si="19"/>
        <v>1</v>
      </c>
      <c r="BI29" s="14">
        <f t="shared" si="20"/>
        <v>0</v>
      </c>
      <c r="BJ29" s="14">
        <f t="shared" si="21"/>
        <v>1</v>
      </c>
      <c r="BK29" s="1">
        <f t="shared" si="22"/>
        <v>0</v>
      </c>
      <c r="BL29" s="14">
        <f t="shared" si="23"/>
        <v>1</v>
      </c>
      <c r="BM29" s="1">
        <f t="shared" si="24"/>
        <v>0</v>
      </c>
      <c r="BN29" s="14">
        <f t="shared" si="25"/>
        <v>1</v>
      </c>
      <c r="BO29" s="1">
        <f t="shared" si="26"/>
        <v>0</v>
      </c>
      <c r="BP29" s="14">
        <f t="shared" si="27"/>
        <v>1</v>
      </c>
      <c r="BQ29" s="1">
        <f t="shared" si="28"/>
        <v>0</v>
      </c>
      <c r="BR29" s="14">
        <f t="shared" si="29"/>
        <v>1</v>
      </c>
      <c r="BS29" s="1">
        <f t="shared" si="30"/>
        <v>0</v>
      </c>
      <c r="BT29" s="14">
        <f t="shared" si="31"/>
        <v>1</v>
      </c>
      <c r="BU29" s="1">
        <f t="shared" si="32"/>
      </c>
      <c r="BV29" s="1">
        <f t="shared" si="33"/>
      </c>
      <c r="BW29" s="1">
        <f t="shared" si="34"/>
      </c>
      <c r="BX29" s="1">
        <f t="shared" si="35"/>
      </c>
      <c r="BY29" s="1">
        <f t="shared" si="36"/>
      </c>
      <c r="BZ29" s="1">
        <f t="shared" si="37"/>
      </c>
      <c r="CA29" s="1">
        <f t="shared" si="38"/>
      </c>
      <c r="CB29" s="1">
        <f t="shared" si="39"/>
      </c>
      <c r="CC29" s="1">
        <f t="shared" si="40"/>
      </c>
      <c r="CD29" s="1">
        <f t="shared" si="41"/>
      </c>
      <c r="CE29" s="1">
        <f t="shared" si="42"/>
      </c>
      <c r="CF29" s="1">
        <f t="shared" si="43"/>
      </c>
      <c r="CG29" s="1">
        <f t="shared" si="44"/>
      </c>
      <c r="CH29" s="1">
        <f t="shared" si="45"/>
      </c>
      <c r="CI29" s="1">
        <f t="shared" si="46"/>
      </c>
      <c r="CJ29" s="1">
        <f t="shared" si="47"/>
        <v>5</v>
      </c>
      <c r="CK29" s="1">
        <f t="shared" si="48"/>
      </c>
      <c r="CL29" s="1">
        <f t="shared" si="49"/>
      </c>
      <c r="CM29" s="1">
        <f t="shared" si="50"/>
      </c>
      <c r="CN29" s="1">
        <f t="shared" si="51"/>
      </c>
      <c r="CO29" s="1">
        <f t="shared" si="52"/>
      </c>
      <c r="CP29" s="1">
        <f t="shared" si="53"/>
        <v>5</v>
      </c>
      <c r="CQ29" s="1">
        <f t="shared" si="54"/>
      </c>
      <c r="CR29" s="1">
        <f t="shared" si="55"/>
      </c>
      <c r="CS29" s="1">
        <f t="shared" si="56"/>
      </c>
      <c r="CT29" s="1">
        <f t="shared" si="57"/>
      </c>
      <c r="CU29" s="1">
        <f t="shared" si="58"/>
      </c>
      <c r="CV29" s="1">
        <f t="shared" si="59"/>
      </c>
      <c r="CW29" s="1">
        <f t="shared" si="60"/>
      </c>
      <c r="CX29" s="1">
        <f t="shared" si="61"/>
      </c>
      <c r="CY29" s="1">
        <f t="shared" si="62"/>
      </c>
      <c r="CZ29" s="1">
        <f t="shared" si="63"/>
      </c>
      <c r="DA29" s="1">
        <f t="shared" si="64"/>
        <v>10</v>
      </c>
      <c r="DB29" s="1">
        <f t="shared" si="65"/>
      </c>
      <c r="DC29" s="1">
        <f t="shared" si="66"/>
      </c>
      <c r="DD29" s="1">
        <f t="shared" si="67"/>
      </c>
      <c r="DE29" s="1">
        <f t="shared" si="68"/>
        <v>1</v>
      </c>
      <c r="DF29" s="1">
        <f t="shared" si="69"/>
      </c>
      <c r="DG29" s="1">
        <f t="shared" si="70"/>
      </c>
      <c r="DH29" s="2">
        <f t="shared" si="71"/>
        <v>75.24752475247524</v>
      </c>
      <c r="DI29" s="12"/>
      <c r="DJ29" s="12"/>
    </row>
    <row r="30" spans="1:114" ht="11.25" customHeight="1">
      <c r="A30" s="1">
        <v>93</v>
      </c>
      <c r="B30" s="11" t="s">
        <v>322</v>
      </c>
      <c r="C30" s="12" t="s">
        <v>109</v>
      </c>
      <c r="D30" s="11" t="s">
        <v>323</v>
      </c>
      <c r="E30" s="12" t="s">
        <v>109</v>
      </c>
      <c r="F30" s="12" t="s">
        <v>111</v>
      </c>
      <c r="G30" s="1">
        <v>1.24</v>
      </c>
      <c r="H30" s="1">
        <v>1.18</v>
      </c>
      <c r="I30" s="1">
        <v>1.18</v>
      </c>
      <c r="J30" s="1">
        <v>1.58</v>
      </c>
      <c r="K30" s="1">
        <v>1.5</v>
      </c>
      <c r="L30" s="1"/>
      <c r="M30" s="1"/>
      <c r="N30" s="1"/>
      <c r="O30" s="1"/>
      <c r="P30" s="1"/>
      <c r="Q30" s="1"/>
      <c r="S30" s="1">
        <v>1.38</v>
      </c>
      <c r="T30" s="1">
        <v>1.64</v>
      </c>
      <c r="U30" s="1">
        <v>1.24</v>
      </c>
      <c r="V30" s="1">
        <v>1.06</v>
      </c>
      <c r="W30" s="1"/>
      <c r="X30" s="1"/>
      <c r="Y30" s="1"/>
      <c r="Z30" s="1"/>
      <c r="AA30" s="1"/>
      <c r="AB30" s="1"/>
      <c r="AC30" s="1"/>
      <c r="AD30"/>
      <c r="AE30" s="1">
        <f>IF(B30="","",SUM(G30:K30))</f>
        <v>6.68</v>
      </c>
      <c r="AF30" s="1">
        <f>IF(B30="","",RANK(AE30,$AE$3:$AE$202,0))</f>
        <v>24</v>
      </c>
      <c r="AG30" s="13">
        <f>IF(B30="","",IF(LOOKUP(AF30,'[1]Fresno 2010 Pay Sheet'!$A$5:$A$35,'[1]Fresno 2010 Pay Sheet'!$B$5:$B$35)&gt;0,LOOKUP(AF30,'[1]Fresno 2010 Pay Sheet'!$A$5:$A$35,'[1]Fresno 2010 Pay Sheet'!$B$5:$B$35),0))</f>
        <v>0</v>
      </c>
      <c r="AH30" s="1">
        <f>IF(B30="","",SUM(S30:W30))</f>
        <v>5.32</v>
      </c>
      <c r="AI30" s="1">
        <f>IF(B30="","",RANK(AH30,$AH$3:$AH$202,0))</f>
        <v>41</v>
      </c>
      <c r="AJ30" s="13">
        <f>IF(B30="","",IF(LOOKUP(AI30,'[1]Fresno 2010 Pay Sheet'!$C$5:$C$35,'[1]Fresno 2010 Pay Sheet'!$D$5:$D$35)&gt;0,LOOKUP(AI30,'[1]Fresno 2010 Pay Sheet'!$C$5:$C$35,'[1]Fresno 2010 Pay Sheet'!$D$5:$D$35),0))</f>
        <v>0</v>
      </c>
      <c r="AK30" s="1">
        <f>IF(B30="","",AE30+AH30)</f>
        <v>12</v>
      </c>
      <c r="AL30" s="1">
        <f>IF(B30="","",RANK(AK30,$AK$3:$AK$202,0))</f>
        <v>28</v>
      </c>
      <c r="AM30" s="13">
        <f>IF(B30="","",IF(LOOKUP(AL30,'[1]Fresno 2010 Pay Sheet'!$E$5:$E$35,'[1]Fresno 2010 Pay Sheet'!$F$5:$F$35)&gt;0,LOOKUP(AL30,'[1]Fresno 2010 Pay Sheet'!$E$5:$E$35,'[1]Fresno 2010 Pay Sheet'!$F$5:$F$35),0))</f>
        <v>0</v>
      </c>
      <c r="AN30" s="1">
        <f t="shared" si="72"/>
        <v>-17</v>
      </c>
      <c r="AO30" s="1">
        <f t="shared" si="0"/>
      </c>
      <c r="AP30" s="1">
        <f t="shared" si="1"/>
        <v>5</v>
      </c>
      <c r="AQ30" s="1">
        <f t="shared" si="2"/>
        <v>1.58</v>
      </c>
      <c r="AR30" s="1">
        <f t="shared" si="3"/>
      </c>
      <c r="AS30" s="1">
        <f t="shared" si="4"/>
        <v>4</v>
      </c>
      <c r="AT30" s="1">
        <f t="shared" si="5"/>
        <v>1.64</v>
      </c>
      <c r="AU30" s="1">
        <f t="shared" si="6"/>
      </c>
      <c r="AV30" s="1">
        <f t="shared" si="7"/>
        <v>9</v>
      </c>
      <c r="AW30" s="1">
        <f t="shared" si="8"/>
        <v>0</v>
      </c>
      <c r="AX30" s="1">
        <f t="shared" si="9"/>
        <v>93</v>
      </c>
      <c r="AY30" s="1">
        <f t="shared" si="10"/>
        <v>0</v>
      </c>
      <c r="AZ30" s="1">
        <f t="shared" si="11"/>
        <v>93</v>
      </c>
      <c r="BA30" s="1">
        <f t="shared" si="12"/>
      </c>
      <c r="BB30" s="1">
        <f t="shared" si="13"/>
      </c>
      <c r="BC30" s="1">
        <f t="shared" si="14"/>
      </c>
      <c r="BD30" s="1">
        <f t="shared" si="15"/>
      </c>
      <c r="BE30" s="1">
        <f t="shared" si="16"/>
        <v>0</v>
      </c>
      <c r="BF30" s="14">
        <f t="shared" si="17"/>
        <v>93</v>
      </c>
      <c r="BG30" s="1">
        <f t="shared" si="18"/>
        <v>0</v>
      </c>
      <c r="BH30" s="14">
        <f t="shared" si="19"/>
        <v>93</v>
      </c>
      <c r="BI30" s="14">
        <f t="shared" si="20"/>
        <v>0</v>
      </c>
      <c r="BJ30" s="14">
        <f t="shared" si="21"/>
        <v>93</v>
      </c>
      <c r="BK30" s="1">
        <f t="shared" si="22"/>
        <v>0</v>
      </c>
      <c r="BL30" s="14">
        <f t="shared" si="23"/>
        <v>93</v>
      </c>
      <c r="BM30" s="1">
        <f t="shared" si="24"/>
        <v>0</v>
      </c>
      <c r="BN30" s="14">
        <f t="shared" si="25"/>
        <v>93</v>
      </c>
      <c r="BO30" s="1">
        <f t="shared" si="26"/>
        <v>0</v>
      </c>
      <c r="BP30" s="14">
        <f t="shared" si="27"/>
        <v>93</v>
      </c>
      <c r="BQ30" s="1">
        <f t="shared" si="28"/>
        <v>0</v>
      </c>
      <c r="BR30" s="14">
        <f t="shared" si="29"/>
        <v>93</v>
      </c>
      <c r="BS30" s="1">
        <f t="shared" si="30"/>
        <v>0</v>
      </c>
      <c r="BT30" s="14">
        <f t="shared" si="31"/>
        <v>93</v>
      </c>
      <c r="BU30" s="1">
        <f t="shared" si="32"/>
      </c>
      <c r="BV30" s="1">
        <f t="shared" si="33"/>
      </c>
      <c r="BW30" s="1">
        <f t="shared" si="34"/>
      </c>
      <c r="BX30" s="1">
        <f t="shared" si="35"/>
      </c>
      <c r="BY30" s="1">
        <f t="shared" si="36"/>
      </c>
      <c r="BZ30" s="1">
        <f t="shared" si="37"/>
      </c>
      <c r="CA30" s="1">
        <f t="shared" si="38"/>
      </c>
      <c r="CB30" s="1">
        <f t="shared" si="39"/>
      </c>
      <c r="CC30" s="1">
        <f t="shared" si="40"/>
      </c>
      <c r="CD30" s="1">
        <f t="shared" si="41"/>
      </c>
      <c r="CE30" s="1">
        <f t="shared" si="42"/>
      </c>
      <c r="CF30" s="1">
        <f t="shared" si="43"/>
      </c>
      <c r="CG30" s="1">
        <f t="shared" si="44"/>
      </c>
      <c r="CH30" s="1">
        <f t="shared" si="45"/>
      </c>
      <c r="CI30" s="1">
        <f t="shared" si="46"/>
      </c>
      <c r="CJ30" s="1">
        <f t="shared" si="47"/>
        <v>5</v>
      </c>
      <c r="CK30" s="1">
        <f t="shared" si="48"/>
      </c>
      <c r="CL30" s="1">
        <f t="shared" si="49"/>
      </c>
      <c r="CM30" s="1">
        <f t="shared" si="50"/>
      </c>
      <c r="CN30" s="1">
        <f t="shared" si="51"/>
      </c>
      <c r="CO30" s="1">
        <f t="shared" si="52"/>
        <v>4</v>
      </c>
      <c r="CP30" s="1">
        <f t="shared" si="53"/>
      </c>
      <c r="CQ30" s="1">
        <f t="shared" si="54"/>
      </c>
      <c r="CR30" s="1">
        <f t="shared" si="55"/>
      </c>
      <c r="CS30" s="1">
        <f t="shared" si="56"/>
      </c>
      <c r="CT30" s="1">
        <f t="shared" si="57"/>
      </c>
      <c r="CU30" s="1">
        <f t="shared" si="58"/>
      </c>
      <c r="CV30" s="1">
        <f t="shared" si="59"/>
      </c>
      <c r="CW30" s="1">
        <f t="shared" si="60"/>
      </c>
      <c r="CX30" s="1">
        <f t="shared" si="61"/>
      </c>
      <c r="CY30" s="1">
        <f t="shared" si="62"/>
      </c>
      <c r="CZ30" s="1">
        <f t="shared" si="63"/>
        <v>9</v>
      </c>
      <c r="DA30" s="1">
        <f t="shared" si="64"/>
      </c>
      <c r="DB30" s="1">
        <f t="shared" si="65"/>
      </c>
      <c r="DC30" s="1">
        <f t="shared" si="66"/>
      </c>
      <c r="DD30" s="1">
        <f t="shared" si="67"/>
      </c>
      <c r="DE30" s="1">
        <f t="shared" si="68"/>
        <v>93</v>
      </c>
      <c r="DF30" s="1">
        <f t="shared" si="69"/>
      </c>
      <c r="DG30" s="1">
        <f t="shared" si="70"/>
      </c>
      <c r="DH30" s="2">
        <f t="shared" si="71"/>
        <v>73.26732673267327</v>
      </c>
      <c r="DI30" s="12"/>
      <c r="DJ30" s="12"/>
    </row>
    <row r="31" spans="1:114" ht="11.25" customHeight="1">
      <c r="A31" s="1">
        <v>35</v>
      </c>
      <c r="B31" s="11" t="s">
        <v>258</v>
      </c>
      <c r="C31" s="12" t="s">
        <v>104</v>
      </c>
      <c r="D31" s="11" t="s">
        <v>259</v>
      </c>
      <c r="E31" s="12" t="s">
        <v>104</v>
      </c>
      <c r="F31" s="12" t="s">
        <v>111</v>
      </c>
      <c r="G31" s="1">
        <v>1.5</v>
      </c>
      <c r="H31" s="1">
        <v>1.18</v>
      </c>
      <c r="I31" s="1">
        <v>1.32</v>
      </c>
      <c r="J31" s="1">
        <v>1.09</v>
      </c>
      <c r="K31" s="1">
        <v>1.24</v>
      </c>
      <c r="L31" s="1" t="s">
        <v>253</v>
      </c>
      <c r="M31" s="1"/>
      <c r="N31" s="1"/>
      <c r="O31" s="1"/>
      <c r="P31" s="1"/>
      <c r="Q31" s="1"/>
      <c r="S31" s="1">
        <v>1.12</v>
      </c>
      <c r="T31" s="1">
        <v>1.12</v>
      </c>
      <c r="U31" s="1">
        <v>1.09</v>
      </c>
      <c r="V31" s="1">
        <v>1.12</v>
      </c>
      <c r="W31" s="1">
        <v>1.09</v>
      </c>
      <c r="X31" s="1"/>
      <c r="Y31" s="1"/>
      <c r="Z31" s="1"/>
      <c r="AA31" s="1"/>
      <c r="AB31" s="1"/>
      <c r="AC31" s="1"/>
      <c r="AD31" t="s">
        <v>116</v>
      </c>
      <c r="AE31" s="1">
        <f>IF(B31="","",SUM(G31:K31))</f>
        <v>6.33</v>
      </c>
      <c r="AF31" s="1">
        <f>IF(B31="","",RANK(AE31,$AE$3:$AE$202,0))</f>
        <v>37</v>
      </c>
      <c r="AG31" s="13">
        <f>IF(B31="","",IF(LOOKUP(AF31,'[1]Fresno 2010 Pay Sheet'!$A$5:$A$35,'[1]Fresno 2010 Pay Sheet'!$B$5:$B$35)&gt;0,LOOKUP(AF31,'[1]Fresno 2010 Pay Sheet'!$A$5:$A$35,'[1]Fresno 2010 Pay Sheet'!$B$5:$B$35),0))</f>
        <v>0</v>
      </c>
      <c r="AH31" s="1">
        <f>IF(B31="","",SUM(S31:W31))</f>
        <v>5.54</v>
      </c>
      <c r="AI31" s="1">
        <f>IF(B31="","",RANK(AH31,$AH$3:$AH$202,0))</f>
        <v>40</v>
      </c>
      <c r="AJ31" s="13">
        <f>IF(B31="","",IF(LOOKUP(AI31,'[1]Fresno 2010 Pay Sheet'!$C$5:$C$35,'[1]Fresno 2010 Pay Sheet'!$D$5:$D$35)&gt;0,LOOKUP(AI31,'[1]Fresno 2010 Pay Sheet'!$C$5:$C$35,'[1]Fresno 2010 Pay Sheet'!$D$5:$D$35),0))</f>
        <v>0</v>
      </c>
      <c r="AK31" s="1">
        <f>IF(B31="","",AE31+AH31)</f>
        <v>11.870000000000001</v>
      </c>
      <c r="AL31" s="1">
        <f>IF(B31="","",RANK(AK31,$AK$3:$AK$202,0))</f>
        <v>29</v>
      </c>
      <c r="AM31" s="13">
        <f>IF(B31="","",IF(LOOKUP(AL31,'[1]Fresno 2010 Pay Sheet'!$E$5:$E$35,'[1]Fresno 2010 Pay Sheet'!$F$5:$F$35)&gt;0,LOOKUP(AL31,'[1]Fresno 2010 Pay Sheet'!$E$5:$E$35,'[1]Fresno 2010 Pay Sheet'!$F$5:$F$35),0))</f>
        <v>0</v>
      </c>
      <c r="AN31" s="1">
        <f t="shared" si="72"/>
        <v>-3</v>
      </c>
      <c r="AO31" s="1">
        <f t="shared" si="0"/>
      </c>
      <c r="AP31" s="1">
        <f t="shared" si="1"/>
        <v>5</v>
      </c>
      <c r="AQ31" s="1">
        <f t="shared" si="2"/>
        <v>1.5</v>
      </c>
      <c r="AR31" s="1">
        <f t="shared" si="3"/>
      </c>
      <c r="AS31" s="1">
        <f t="shared" si="4"/>
        <v>5</v>
      </c>
      <c r="AT31" s="1">
        <f t="shared" si="5"/>
        <v>1.12</v>
      </c>
      <c r="AU31" s="1">
        <f t="shared" si="6"/>
      </c>
      <c r="AV31" s="1">
        <f t="shared" si="7"/>
        <v>10</v>
      </c>
      <c r="AW31" s="1">
        <f t="shared" si="8"/>
        <v>0</v>
      </c>
      <c r="AX31" s="1">
        <f t="shared" si="9"/>
        <v>35</v>
      </c>
      <c r="AY31" s="1">
        <f t="shared" si="10"/>
        <v>0</v>
      </c>
      <c r="AZ31" s="1">
        <f t="shared" si="11"/>
        <v>35</v>
      </c>
      <c r="BA31" s="1">
        <f t="shared" si="12"/>
      </c>
      <c r="BB31" s="1">
        <f t="shared" si="13"/>
      </c>
      <c r="BC31" s="1">
        <f t="shared" si="14"/>
      </c>
      <c r="BD31" s="1">
        <f t="shared" si="15"/>
      </c>
      <c r="BE31" s="1">
        <f t="shared" si="16"/>
        <v>0</v>
      </c>
      <c r="BF31" s="14">
        <f t="shared" si="17"/>
        <v>35</v>
      </c>
      <c r="BG31" s="1">
        <f t="shared" si="18"/>
        <v>0</v>
      </c>
      <c r="BH31" s="14">
        <f t="shared" si="19"/>
        <v>35</v>
      </c>
      <c r="BI31" s="14">
        <f t="shared" si="20"/>
        <v>0</v>
      </c>
      <c r="BJ31" s="14">
        <f t="shared" si="21"/>
        <v>35</v>
      </c>
      <c r="BK31" s="1">
        <f t="shared" si="22"/>
        <v>0</v>
      </c>
      <c r="BL31" s="14">
        <f t="shared" si="23"/>
        <v>35</v>
      </c>
      <c r="BM31" s="1">
        <f t="shared" si="24"/>
        <v>0</v>
      </c>
      <c r="BN31" s="14">
        <f t="shared" si="25"/>
        <v>35</v>
      </c>
      <c r="BO31" s="1">
        <f t="shared" si="26"/>
        <v>0</v>
      </c>
      <c r="BP31" s="14">
        <f t="shared" si="27"/>
        <v>35</v>
      </c>
      <c r="BQ31" s="1">
        <f t="shared" si="28"/>
        <v>0</v>
      </c>
      <c r="BR31" s="14">
        <f t="shared" si="29"/>
        <v>35</v>
      </c>
      <c r="BS31" s="1">
        <f t="shared" si="30"/>
        <v>0</v>
      </c>
      <c r="BT31" s="14">
        <f t="shared" si="31"/>
        <v>35</v>
      </c>
      <c r="BU31" s="1">
        <f t="shared" si="32"/>
      </c>
      <c r="BV31" s="1">
        <f t="shared" si="33"/>
      </c>
      <c r="BW31" s="1">
        <f t="shared" si="34"/>
      </c>
      <c r="BX31" s="1">
        <f t="shared" si="35"/>
      </c>
      <c r="BY31" s="1">
        <f t="shared" si="36"/>
      </c>
      <c r="BZ31" s="1">
        <f t="shared" si="37"/>
      </c>
      <c r="CA31" s="1">
        <f t="shared" si="38"/>
      </c>
      <c r="CB31" s="1">
        <f t="shared" si="39"/>
      </c>
      <c r="CC31" s="1">
        <f t="shared" si="40"/>
      </c>
      <c r="CD31" s="1">
        <f t="shared" si="41"/>
      </c>
      <c r="CE31" s="1">
        <f t="shared" si="42"/>
      </c>
      <c r="CF31" s="1">
        <f t="shared" si="43"/>
      </c>
      <c r="CG31" s="1">
        <f t="shared" si="44"/>
      </c>
      <c r="CH31" s="1">
        <f t="shared" si="45"/>
      </c>
      <c r="CI31" s="1">
        <f t="shared" si="46"/>
      </c>
      <c r="CJ31" s="1">
        <f t="shared" si="47"/>
        <v>5</v>
      </c>
      <c r="CK31" s="1">
        <f t="shared" si="48"/>
      </c>
      <c r="CL31" s="1">
        <f t="shared" si="49"/>
      </c>
      <c r="CM31" s="1">
        <f t="shared" si="50"/>
      </c>
      <c r="CN31" s="1">
        <f t="shared" si="51"/>
      </c>
      <c r="CO31" s="1">
        <f t="shared" si="52"/>
      </c>
      <c r="CP31" s="1">
        <f t="shared" si="53"/>
        <v>5</v>
      </c>
      <c r="CQ31" s="1">
        <f t="shared" si="54"/>
      </c>
      <c r="CR31" s="1">
        <f t="shared" si="55"/>
      </c>
      <c r="CS31" s="1">
        <f t="shared" si="56"/>
      </c>
      <c r="CT31" s="1">
        <f t="shared" si="57"/>
      </c>
      <c r="CU31" s="1">
        <f t="shared" si="58"/>
      </c>
      <c r="CV31" s="1">
        <f t="shared" si="59"/>
      </c>
      <c r="CW31" s="1">
        <f t="shared" si="60"/>
      </c>
      <c r="CX31" s="1">
        <f t="shared" si="61"/>
      </c>
      <c r="CY31" s="1">
        <f t="shared" si="62"/>
      </c>
      <c r="CZ31" s="1">
        <f t="shared" si="63"/>
      </c>
      <c r="DA31" s="1">
        <f t="shared" si="64"/>
        <v>10</v>
      </c>
      <c r="DB31" s="1">
        <f t="shared" si="65"/>
        <v>29</v>
      </c>
      <c r="DC31" s="1">
        <f t="shared" si="66"/>
        <v>15</v>
      </c>
      <c r="DD31" s="1">
        <f t="shared" si="67"/>
      </c>
      <c r="DE31" s="1">
        <f t="shared" si="68"/>
        <v>35</v>
      </c>
      <c r="DF31" s="1">
        <f t="shared" si="69"/>
      </c>
      <c r="DG31" s="1">
        <f t="shared" si="70"/>
      </c>
      <c r="DH31" s="2">
        <f t="shared" si="71"/>
        <v>72.27722772277228</v>
      </c>
      <c r="DI31" s="12"/>
      <c r="DJ31" s="12"/>
    </row>
    <row r="32" spans="1:112" ht="11.25" customHeight="1">
      <c r="A32" s="1">
        <v>78</v>
      </c>
      <c r="B32" s="11" t="s">
        <v>318</v>
      </c>
      <c r="C32" s="12" t="s">
        <v>275</v>
      </c>
      <c r="D32" s="11" t="s">
        <v>319</v>
      </c>
      <c r="E32" s="12" t="s">
        <v>275</v>
      </c>
      <c r="F32" s="16" t="s">
        <v>131</v>
      </c>
      <c r="G32" s="1">
        <v>2.12</v>
      </c>
      <c r="H32" s="1">
        <v>1.06</v>
      </c>
      <c r="I32" s="1">
        <v>1.09</v>
      </c>
      <c r="J32" s="1">
        <v>1.18</v>
      </c>
      <c r="K32" s="1">
        <v>1.12</v>
      </c>
      <c r="L32" s="1"/>
      <c r="M32" s="1"/>
      <c r="N32" s="1"/>
      <c r="O32" s="1"/>
      <c r="P32" s="1"/>
      <c r="Q32" s="1"/>
      <c r="S32" s="1">
        <v>1.24</v>
      </c>
      <c r="T32" s="1">
        <v>1.09</v>
      </c>
      <c r="U32" s="1">
        <v>1.86</v>
      </c>
      <c r="V32" s="1">
        <v>1.03</v>
      </c>
      <c r="W32" s="1"/>
      <c r="X32" s="1"/>
      <c r="Y32" s="1"/>
      <c r="Z32" s="1"/>
      <c r="AA32" s="1"/>
      <c r="AB32" s="1"/>
      <c r="AC32" s="1"/>
      <c r="AD32" t="s">
        <v>116</v>
      </c>
      <c r="AE32" s="1">
        <f>IF(B32="","",SUM(G32:K32))</f>
        <v>6.57</v>
      </c>
      <c r="AF32" s="1">
        <f>IF(B32="","",RANK(AE32,$AE$3:$AE$202,0))</f>
        <v>27</v>
      </c>
      <c r="AG32" s="13">
        <f>IF(B32="","",IF(LOOKUP(AF32,'[1]Fresno 2010 Pay Sheet'!$A$5:$A$35,'[1]Fresno 2010 Pay Sheet'!$B$5:$B$35)&gt;0,LOOKUP(AF32,'[1]Fresno 2010 Pay Sheet'!$A$5:$A$35,'[1]Fresno 2010 Pay Sheet'!$B$5:$B$35),0))</f>
        <v>0</v>
      </c>
      <c r="AH32" s="1">
        <f>IF(B32="","",SUM(S32:W32))</f>
        <v>5.220000000000001</v>
      </c>
      <c r="AI32" s="1">
        <f>IF(B32="","",RANK(AH32,$AH$3:$AH$202,0))</f>
        <v>43</v>
      </c>
      <c r="AJ32" s="13">
        <f>IF(B32="","",IF(LOOKUP(AI32,'[1]Fresno 2010 Pay Sheet'!$C$5:$C$35,'[1]Fresno 2010 Pay Sheet'!$D$5:$D$35)&gt;0,LOOKUP(AI32,'[1]Fresno 2010 Pay Sheet'!$C$5:$C$35,'[1]Fresno 2010 Pay Sheet'!$D$5:$D$35),0))</f>
        <v>0</v>
      </c>
      <c r="AK32" s="1">
        <f>IF(B32="","",AE32+AH32)</f>
        <v>11.790000000000001</v>
      </c>
      <c r="AL32" s="1">
        <f>IF(B32="","",RANK(AK32,$AK$3:$AK$202,0))</f>
        <v>30</v>
      </c>
      <c r="AM32" s="13">
        <f>IF(B32="","",IF(LOOKUP(AL32,'[1]Fresno 2010 Pay Sheet'!$E$5:$E$35,'[1]Fresno 2010 Pay Sheet'!$F$5:$F$35)&gt;0,LOOKUP(AL32,'[1]Fresno 2010 Pay Sheet'!$E$5:$E$35,'[1]Fresno 2010 Pay Sheet'!$F$5:$F$35),0))</f>
        <v>0</v>
      </c>
      <c r="AN32" s="1">
        <f t="shared" si="72"/>
        <v>-16</v>
      </c>
      <c r="AO32" s="1">
        <f t="shared" si="0"/>
      </c>
      <c r="AP32" s="1">
        <f t="shared" si="1"/>
        <v>5</v>
      </c>
      <c r="AQ32" s="1">
        <f t="shared" si="2"/>
        <v>2.12</v>
      </c>
      <c r="AR32" s="1">
        <f t="shared" si="3"/>
      </c>
      <c r="AS32" s="1">
        <f t="shared" si="4"/>
        <v>4</v>
      </c>
      <c r="AT32" s="1">
        <f t="shared" si="5"/>
        <v>1.86</v>
      </c>
      <c r="AU32" s="1">
        <f t="shared" si="6"/>
      </c>
      <c r="AV32" s="1">
        <f t="shared" si="7"/>
        <v>9</v>
      </c>
      <c r="AW32" s="1">
        <f t="shared" si="8"/>
        <v>0</v>
      </c>
      <c r="AX32" s="1">
        <f t="shared" si="9"/>
        <v>78</v>
      </c>
      <c r="AY32" s="1">
        <f t="shared" si="10"/>
        <v>0</v>
      </c>
      <c r="AZ32" s="1">
        <f t="shared" si="11"/>
        <v>78</v>
      </c>
      <c r="BA32" s="1">
        <f t="shared" si="12"/>
      </c>
      <c r="BB32" s="1">
        <f t="shared" si="13"/>
      </c>
      <c r="BC32" s="1">
        <f t="shared" si="14"/>
      </c>
      <c r="BD32" s="1">
        <f t="shared" si="15"/>
      </c>
      <c r="BE32" s="1">
        <f t="shared" si="16"/>
        <v>0</v>
      </c>
      <c r="BF32" s="14">
        <f t="shared" si="17"/>
        <v>78</v>
      </c>
      <c r="BG32" s="1">
        <f t="shared" si="18"/>
        <v>0</v>
      </c>
      <c r="BH32" s="14">
        <f t="shared" si="19"/>
        <v>78</v>
      </c>
      <c r="BI32" s="14">
        <f t="shared" si="20"/>
        <v>0</v>
      </c>
      <c r="BJ32" s="14">
        <f t="shared" si="21"/>
        <v>78</v>
      </c>
      <c r="BK32" s="1">
        <f t="shared" si="22"/>
        <v>0</v>
      </c>
      <c r="BL32" s="14">
        <f t="shared" si="23"/>
        <v>78</v>
      </c>
      <c r="BM32" s="1">
        <f t="shared" si="24"/>
        <v>0</v>
      </c>
      <c r="BN32" s="14">
        <f t="shared" si="25"/>
        <v>78</v>
      </c>
      <c r="BO32" s="1">
        <f t="shared" si="26"/>
        <v>0</v>
      </c>
      <c r="BP32" s="14">
        <f t="shared" si="27"/>
        <v>78</v>
      </c>
      <c r="BQ32" s="1">
        <f t="shared" si="28"/>
        <v>0</v>
      </c>
      <c r="BR32" s="14">
        <f t="shared" si="29"/>
        <v>78</v>
      </c>
      <c r="BS32" s="1">
        <f t="shared" si="30"/>
        <v>0</v>
      </c>
      <c r="BT32" s="14">
        <f t="shared" si="31"/>
        <v>78</v>
      </c>
      <c r="BU32" s="1">
        <f t="shared" si="32"/>
      </c>
      <c r="BV32" s="1">
        <f t="shared" si="33"/>
      </c>
      <c r="BW32" s="1">
        <f t="shared" si="34"/>
      </c>
      <c r="BX32" s="1">
        <f t="shared" si="35"/>
      </c>
      <c r="BY32" s="1">
        <f t="shared" si="36"/>
      </c>
      <c r="BZ32" s="1">
        <f t="shared" si="37"/>
        <v>30</v>
      </c>
      <c r="CA32" s="1">
        <f t="shared" si="38"/>
        <v>3</v>
      </c>
      <c r="CB32" s="1">
        <f t="shared" si="39"/>
      </c>
      <c r="CC32" s="1">
        <f t="shared" si="40"/>
      </c>
      <c r="CD32" s="1">
        <f t="shared" si="41"/>
        <v>78</v>
      </c>
      <c r="CE32" s="1">
        <f t="shared" si="42"/>
      </c>
      <c r="CF32" s="1">
        <f t="shared" si="43"/>
      </c>
      <c r="CG32" s="1">
        <f t="shared" si="44"/>
      </c>
      <c r="CH32" s="1">
        <f t="shared" si="45"/>
      </c>
      <c r="CI32" s="1">
        <f t="shared" si="46"/>
      </c>
      <c r="CJ32" s="1">
        <f t="shared" si="47"/>
        <v>5</v>
      </c>
      <c r="CK32" s="1">
        <f t="shared" si="48"/>
      </c>
      <c r="CL32" s="1">
        <f t="shared" si="49"/>
      </c>
      <c r="CM32" s="1">
        <f t="shared" si="50"/>
      </c>
      <c r="CN32" s="1">
        <f t="shared" si="51"/>
      </c>
      <c r="CO32" s="1">
        <f t="shared" si="52"/>
        <v>4</v>
      </c>
      <c r="CP32" s="1">
        <f t="shared" si="53"/>
      </c>
      <c r="CQ32" s="1">
        <f t="shared" si="54"/>
      </c>
      <c r="CR32" s="1">
        <f t="shared" si="55"/>
      </c>
      <c r="CS32" s="1">
        <f t="shared" si="56"/>
      </c>
      <c r="CT32" s="1">
        <f t="shared" si="57"/>
      </c>
      <c r="CU32" s="1">
        <f t="shared" si="58"/>
      </c>
      <c r="CV32" s="1">
        <f t="shared" si="59"/>
      </c>
      <c r="CW32" s="1">
        <f t="shared" si="60"/>
      </c>
      <c r="CX32" s="1">
        <f t="shared" si="61"/>
      </c>
      <c r="CY32" s="1">
        <f t="shared" si="62"/>
      </c>
      <c r="CZ32" s="1">
        <f t="shared" si="63"/>
        <v>9</v>
      </c>
      <c r="DA32" s="1">
        <f t="shared" si="64"/>
      </c>
      <c r="DB32" s="1">
        <f t="shared" si="65"/>
        <v>30</v>
      </c>
      <c r="DC32" s="1">
        <f t="shared" si="66"/>
        <v>16</v>
      </c>
      <c r="DD32" s="1">
        <f t="shared" si="67"/>
      </c>
      <c r="DE32" s="1">
        <f t="shared" si="68"/>
      </c>
      <c r="DF32" s="1">
        <f t="shared" si="69"/>
        <v>78</v>
      </c>
      <c r="DG32" s="1">
        <f t="shared" si="70"/>
      </c>
      <c r="DH32" s="2">
        <f t="shared" si="71"/>
        <v>71.28712871287128</v>
      </c>
    </row>
    <row r="33" spans="1:114" ht="11.25" customHeight="1">
      <c r="A33" s="1">
        <v>44</v>
      </c>
      <c r="B33" s="11" t="s">
        <v>228</v>
      </c>
      <c r="C33" s="12" t="s">
        <v>213</v>
      </c>
      <c r="D33" s="11" t="s">
        <v>229</v>
      </c>
      <c r="E33" s="12" t="s">
        <v>213</v>
      </c>
      <c r="F33" s="12" t="s">
        <v>111</v>
      </c>
      <c r="G33" s="1">
        <v>1.12</v>
      </c>
      <c r="H33" s="1">
        <v>1.18</v>
      </c>
      <c r="I33" s="1">
        <v>1.38</v>
      </c>
      <c r="J33" s="1">
        <v>1.18</v>
      </c>
      <c r="K33" s="1">
        <v>1.18</v>
      </c>
      <c r="L33" s="1"/>
      <c r="M33" s="1"/>
      <c r="N33" s="1"/>
      <c r="O33" s="1"/>
      <c r="P33" s="1"/>
      <c r="Q33" s="1"/>
      <c r="S33" s="1">
        <v>1</v>
      </c>
      <c r="T33" s="1">
        <v>1.06</v>
      </c>
      <c r="U33" s="1">
        <v>1.12</v>
      </c>
      <c r="V33" s="1">
        <v>1.09</v>
      </c>
      <c r="W33" s="1">
        <v>1.44</v>
      </c>
      <c r="X33" s="1"/>
      <c r="Y33" s="1"/>
      <c r="Z33" s="1"/>
      <c r="AA33" s="1"/>
      <c r="AB33" s="1"/>
      <c r="AC33" s="1"/>
      <c r="AD33" t="s">
        <v>116</v>
      </c>
      <c r="AE33" s="1">
        <f>IF(B33="","",SUM(G33:K33))</f>
        <v>6.039999999999999</v>
      </c>
      <c r="AF33" s="1">
        <f>IF(B33="","",RANK(AE33,$AE$3:$AE$202,0))</f>
        <v>40</v>
      </c>
      <c r="AG33" s="13">
        <f>IF(B33="","",IF(LOOKUP(AF33,'[1]Fresno 2010 Pay Sheet'!$A$5:$A$35,'[1]Fresno 2010 Pay Sheet'!$B$5:$B$35)&gt;0,LOOKUP(AF33,'[1]Fresno 2010 Pay Sheet'!$A$5:$A$35,'[1]Fresno 2010 Pay Sheet'!$B$5:$B$35),0))</f>
        <v>0</v>
      </c>
      <c r="AH33" s="1">
        <f>IF(B33="","",SUM(S33:W33))</f>
        <v>5.710000000000001</v>
      </c>
      <c r="AI33" s="1">
        <f>IF(B33="","",RANK(AH33,$AH$3:$AH$202,0))</f>
        <v>36</v>
      </c>
      <c r="AJ33" s="13">
        <f>IF(B33="","",IF(LOOKUP(AI33,'[1]Fresno 2010 Pay Sheet'!$C$5:$C$35,'[1]Fresno 2010 Pay Sheet'!$D$5:$D$35)&gt;0,LOOKUP(AI33,'[1]Fresno 2010 Pay Sheet'!$C$5:$C$35,'[1]Fresno 2010 Pay Sheet'!$D$5:$D$35),0))</f>
        <v>0</v>
      </c>
      <c r="AK33" s="1">
        <f>IF(B33="","",AE33+AH33)</f>
        <v>11.75</v>
      </c>
      <c r="AL33" s="1">
        <f>IF(B33="","",RANK(AK33,$AK$3:$AK$202,0))</f>
        <v>31</v>
      </c>
      <c r="AM33" s="13">
        <f>IF(B33="","",IF(LOOKUP(AL33,'[1]Fresno 2010 Pay Sheet'!$E$5:$E$35,'[1]Fresno 2010 Pay Sheet'!$F$5:$F$35)&gt;0,LOOKUP(AL33,'[1]Fresno 2010 Pay Sheet'!$E$5:$E$35,'[1]Fresno 2010 Pay Sheet'!$F$5:$F$35),0))</f>
        <v>0</v>
      </c>
      <c r="AN33" s="1">
        <f t="shared" si="72"/>
        <v>4</v>
      </c>
      <c r="AO33" s="1">
        <f t="shared" si="0"/>
      </c>
      <c r="AP33" s="1">
        <f t="shared" si="1"/>
        <v>5</v>
      </c>
      <c r="AQ33" s="1">
        <f t="shared" si="2"/>
        <v>1.38</v>
      </c>
      <c r="AR33" s="1">
        <f t="shared" si="3"/>
      </c>
      <c r="AS33" s="1">
        <f t="shared" si="4"/>
        <v>5</v>
      </c>
      <c r="AT33" s="1">
        <f t="shared" si="5"/>
        <v>1.44</v>
      </c>
      <c r="AU33" s="1">
        <f t="shared" si="6"/>
      </c>
      <c r="AV33" s="1">
        <f t="shared" si="7"/>
        <v>10</v>
      </c>
      <c r="AW33" s="1">
        <f t="shared" si="8"/>
        <v>0</v>
      </c>
      <c r="AX33" s="1">
        <f t="shared" si="9"/>
        <v>44</v>
      </c>
      <c r="AY33" s="1">
        <f t="shared" si="10"/>
        <v>0</v>
      </c>
      <c r="AZ33" s="1">
        <f t="shared" si="11"/>
        <v>44</v>
      </c>
      <c r="BA33" s="1">
        <f t="shared" si="12"/>
      </c>
      <c r="BB33" s="1">
        <f t="shared" si="13"/>
      </c>
      <c r="BC33" s="1">
        <f t="shared" si="14"/>
      </c>
      <c r="BD33" s="1">
        <f t="shared" si="15"/>
      </c>
      <c r="BE33" s="1">
        <f t="shared" si="16"/>
        <v>0</v>
      </c>
      <c r="BF33" s="14">
        <f t="shared" si="17"/>
        <v>44</v>
      </c>
      <c r="BG33" s="1">
        <f t="shared" si="18"/>
        <v>0</v>
      </c>
      <c r="BH33" s="14">
        <f t="shared" si="19"/>
        <v>44</v>
      </c>
      <c r="BI33" s="14">
        <f t="shared" si="20"/>
        <v>0</v>
      </c>
      <c r="BJ33" s="14">
        <f t="shared" si="21"/>
        <v>44</v>
      </c>
      <c r="BK33" s="1">
        <f t="shared" si="22"/>
        <v>0</v>
      </c>
      <c r="BL33" s="14">
        <f t="shared" si="23"/>
        <v>44</v>
      </c>
      <c r="BM33" s="1">
        <f t="shared" si="24"/>
        <v>0</v>
      </c>
      <c r="BN33" s="14">
        <f t="shared" si="25"/>
        <v>44</v>
      </c>
      <c r="BO33" s="1">
        <f t="shared" si="26"/>
        <v>0</v>
      </c>
      <c r="BP33" s="14">
        <f t="shared" si="27"/>
        <v>44</v>
      </c>
      <c r="BQ33" s="1">
        <f t="shared" si="28"/>
        <v>0</v>
      </c>
      <c r="BR33" s="14">
        <f t="shared" si="29"/>
        <v>44</v>
      </c>
      <c r="BS33" s="1">
        <f t="shared" si="30"/>
        <v>0</v>
      </c>
      <c r="BT33" s="14">
        <f t="shared" si="31"/>
        <v>44</v>
      </c>
      <c r="BU33" s="1">
        <f t="shared" si="32"/>
      </c>
      <c r="BV33" s="1">
        <f t="shared" si="33"/>
      </c>
      <c r="BW33" s="1">
        <f t="shared" si="34"/>
      </c>
      <c r="BX33" s="1">
        <f t="shared" si="35"/>
      </c>
      <c r="BY33" s="1">
        <f t="shared" si="36"/>
      </c>
      <c r="BZ33" s="1">
        <f t="shared" si="37"/>
      </c>
      <c r="CA33" s="1">
        <f t="shared" si="38"/>
      </c>
      <c r="CB33" s="1">
        <f t="shared" si="39"/>
      </c>
      <c r="CC33" s="1">
        <f t="shared" si="40"/>
      </c>
      <c r="CD33" s="1">
        <f t="shared" si="41"/>
      </c>
      <c r="CE33" s="1">
        <f t="shared" si="42"/>
      </c>
      <c r="CF33" s="1">
        <f t="shared" si="43"/>
      </c>
      <c r="CG33" s="1">
        <f t="shared" si="44"/>
      </c>
      <c r="CH33" s="1">
        <f t="shared" si="45"/>
      </c>
      <c r="CI33" s="1">
        <f t="shared" si="46"/>
      </c>
      <c r="CJ33" s="1">
        <f t="shared" si="47"/>
        <v>5</v>
      </c>
      <c r="CK33" s="1">
        <f t="shared" si="48"/>
      </c>
      <c r="CL33" s="1">
        <f t="shared" si="49"/>
      </c>
      <c r="CM33" s="1">
        <f t="shared" si="50"/>
      </c>
      <c r="CN33" s="1">
        <f t="shared" si="51"/>
      </c>
      <c r="CO33" s="1">
        <f t="shared" si="52"/>
      </c>
      <c r="CP33" s="1">
        <f t="shared" si="53"/>
        <v>5</v>
      </c>
      <c r="CQ33" s="1">
        <f t="shared" si="54"/>
      </c>
      <c r="CR33" s="1">
        <f t="shared" si="55"/>
      </c>
      <c r="CS33" s="1">
        <f t="shared" si="56"/>
      </c>
      <c r="CT33" s="1">
        <f t="shared" si="57"/>
      </c>
      <c r="CU33" s="1">
        <f t="shared" si="58"/>
      </c>
      <c r="CV33" s="1">
        <f t="shared" si="59"/>
      </c>
      <c r="CW33" s="1">
        <f t="shared" si="60"/>
      </c>
      <c r="CX33" s="1">
        <f t="shared" si="61"/>
      </c>
      <c r="CY33" s="1">
        <f t="shared" si="62"/>
      </c>
      <c r="CZ33" s="1">
        <f t="shared" si="63"/>
      </c>
      <c r="DA33" s="1">
        <f t="shared" si="64"/>
        <v>10</v>
      </c>
      <c r="DB33" s="1">
        <f t="shared" si="65"/>
        <v>31</v>
      </c>
      <c r="DC33" s="1">
        <f t="shared" si="66"/>
        <v>17</v>
      </c>
      <c r="DD33" s="1">
        <f t="shared" si="67"/>
      </c>
      <c r="DE33" s="1">
        <f t="shared" si="68"/>
        <v>44</v>
      </c>
      <c r="DF33" s="1">
        <f t="shared" si="69"/>
      </c>
      <c r="DG33" s="1">
        <f t="shared" si="70"/>
      </c>
      <c r="DH33" s="2">
        <f t="shared" si="71"/>
        <v>70.29702970297029</v>
      </c>
      <c r="DI33" s="12"/>
      <c r="DJ33" s="12"/>
    </row>
    <row r="34" spans="1:114" ht="11.25" customHeight="1">
      <c r="A34" s="1">
        <v>37</v>
      </c>
      <c r="B34" s="11" t="s">
        <v>346</v>
      </c>
      <c r="C34" s="12" t="s">
        <v>104</v>
      </c>
      <c r="D34" s="11" t="s">
        <v>347</v>
      </c>
      <c r="E34" s="12" t="s">
        <v>104</v>
      </c>
      <c r="F34" s="12" t="s">
        <v>111</v>
      </c>
      <c r="G34" s="1">
        <v>1.5</v>
      </c>
      <c r="H34" s="1">
        <v>1.32</v>
      </c>
      <c r="I34" s="1">
        <v>1.38</v>
      </c>
      <c r="J34" s="1">
        <v>1.58</v>
      </c>
      <c r="K34" s="1">
        <v>1.32</v>
      </c>
      <c r="L34" s="1">
        <v>3.52</v>
      </c>
      <c r="M34" s="1"/>
      <c r="N34" s="1"/>
      <c r="O34" s="1"/>
      <c r="P34" s="1"/>
      <c r="Q34" s="1"/>
      <c r="S34" s="1">
        <v>1.64</v>
      </c>
      <c r="T34" s="1">
        <v>1.5</v>
      </c>
      <c r="U34" s="1">
        <v>1.5</v>
      </c>
      <c r="V34" s="1"/>
      <c r="W34" s="1"/>
      <c r="X34" s="1"/>
      <c r="Y34" s="1"/>
      <c r="Z34" s="1"/>
      <c r="AA34" s="1"/>
      <c r="AB34" s="1"/>
      <c r="AC34" s="1"/>
      <c r="AD34" t="s">
        <v>175</v>
      </c>
      <c r="AE34" s="1">
        <f>IF(B34="","",SUM(G34:K34))</f>
        <v>7.1000000000000005</v>
      </c>
      <c r="AF34" s="1">
        <f>IF(B34="","",RANK(AE34,$AE$3:$AE$202,0))</f>
        <v>13</v>
      </c>
      <c r="AG34" s="13">
        <f>IF(B34="","",IF(LOOKUP(AF34,'[1]Fresno 2010 Pay Sheet'!$A$5:$A$35,'[1]Fresno 2010 Pay Sheet'!$B$5:$B$35)&gt;0,LOOKUP(AF34,'[1]Fresno 2010 Pay Sheet'!$A$5:$A$35,'[1]Fresno 2010 Pay Sheet'!$B$5:$B$35),0))</f>
        <v>100</v>
      </c>
      <c r="AH34" s="1">
        <f>IF(B34="","",SUM(S34:W34))</f>
        <v>4.64</v>
      </c>
      <c r="AI34" s="1">
        <f>IF(B34="","",RANK(AH34,$AH$3:$AH$202,0))</f>
        <v>46</v>
      </c>
      <c r="AJ34" s="13">
        <f>IF(B34="","",IF(LOOKUP(AI34,'[1]Fresno 2010 Pay Sheet'!$C$5:$C$35,'[1]Fresno 2010 Pay Sheet'!$D$5:$D$35)&gt;0,LOOKUP(AI34,'[1]Fresno 2010 Pay Sheet'!$C$5:$C$35,'[1]Fresno 2010 Pay Sheet'!$D$5:$D$35),0))</f>
        <v>0</v>
      </c>
      <c r="AK34" s="1">
        <f>IF(B34="","",AE34+AH34)</f>
        <v>11.74</v>
      </c>
      <c r="AL34" s="1">
        <f>IF(B34="","",RANK(AK34,$AK$3:$AK$202,0))</f>
        <v>32</v>
      </c>
      <c r="AM34" s="13">
        <f>IF(B34="","",IF(LOOKUP(AL34,'[1]Fresno 2010 Pay Sheet'!$E$5:$E$35,'[1]Fresno 2010 Pay Sheet'!$F$5:$F$35)&gt;0,LOOKUP(AL34,'[1]Fresno 2010 Pay Sheet'!$E$5:$E$35,'[1]Fresno 2010 Pay Sheet'!$F$5:$F$35),0))</f>
        <v>0</v>
      </c>
      <c r="AN34" s="1">
        <f t="shared" si="72"/>
        <v>-33</v>
      </c>
      <c r="AO34" s="1">
        <f t="shared" si="0"/>
      </c>
      <c r="AP34" s="1">
        <f t="shared" si="1"/>
        <v>5</v>
      </c>
      <c r="AQ34" s="1">
        <f t="shared" si="2"/>
        <v>1.58</v>
      </c>
      <c r="AR34" s="1">
        <f t="shared" si="3"/>
      </c>
      <c r="AS34" s="1">
        <f t="shared" si="4"/>
        <v>3</v>
      </c>
      <c r="AT34" s="1">
        <f t="shared" si="5"/>
        <v>1.64</v>
      </c>
      <c r="AU34" s="1">
        <f t="shared" si="6"/>
      </c>
      <c r="AV34" s="1">
        <f t="shared" si="7"/>
        <v>8</v>
      </c>
      <c r="AW34" s="1">
        <f t="shared" si="8"/>
        <v>0</v>
      </c>
      <c r="AX34" s="1">
        <f t="shared" si="9"/>
        <v>37</v>
      </c>
      <c r="AY34" s="1">
        <f t="shared" si="10"/>
        <v>0</v>
      </c>
      <c r="AZ34" s="1">
        <f t="shared" si="11"/>
        <v>37</v>
      </c>
      <c r="BA34" s="1">
        <f t="shared" si="12"/>
        <v>3.52</v>
      </c>
      <c r="BB34" s="1">
        <f t="shared" si="13"/>
        <v>37</v>
      </c>
      <c r="BC34" s="1">
        <f t="shared" si="14"/>
      </c>
      <c r="BD34" s="1">
        <f t="shared" si="15"/>
      </c>
      <c r="BE34" s="1">
        <f t="shared" si="16"/>
        <v>0</v>
      </c>
      <c r="BF34" s="14">
        <f t="shared" si="17"/>
        <v>37</v>
      </c>
      <c r="BG34" s="1">
        <f t="shared" si="18"/>
        <v>0</v>
      </c>
      <c r="BH34" s="14">
        <f t="shared" si="19"/>
        <v>37</v>
      </c>
      <c r="BI34" s="14">
        <f t="shared" si="20"/>
        <v>0</v>
      </c>
      <c r="BJ34" s="14">
        <f t="shared" si="21"/>
        <v>37</v>
      </c>
      <c r="BK34" s="1">
        <f t="shared" si="22"/>
        <v>0</v>
      </c>
      <c r="BL34" s="14">
        <f t="shared" si="23"/>
        <v>37</v>
      </c>
      <c r="BM34" s="1">
        <f t="shared" si="24"/>
        <v>0</v>
      </c>
      <c r="BN34" s="14">
        <f t="shared" si="25"/>
        <v>37</v>
      </c>
      <c r="BO34" s="1">
        <f t="shared" si="26"/>
        <v>0</v>
      </c>
      <c r="BP34" s="14">
        <f t="shared" si="27"/>
        <v>37</v>
      </c>
      <c r="BQ34" s="1">
        <f t="shared" si="28"/>
        <v>0</v>
      </c>
      <c r="BR34" s="14">
        <f t="shared" si="29"/>
        <v>37</v>
      </c>
      <c r="BS34" s="1">
        <f t="shared" si="30"/>
        <v>0</v>
      </c>
      <c r="BT34" s="14">
        <f t="shared" si="31"/>
        <v>37</v>
      </c>
      <c r="BU34" s="1">
        <f t="shared" si="32"/>
      </c>
      <c r="BV34" s="1">
        <f t="shared" si="33"/>
      </c>
      <c r="BW34" s="1">
        <f t="shared" si="34"/>
      </c>
      <c r="BX34" s="1">
        <f t="shared" si="35"/>
      </c>
      <c r="BY34" s="1">
        <f t="shared" si="36"/>
      </c>
      <c r="BZ34" s="1">
        <f t="shared" si="37"/>
      </c>
      <c r="CA34" s="1">
        <f t="shared" si="38"/>
      </c>
      <c r="CB34" s="1">
        <f t="shared" si="39"/>
      </c>
      <c r="CC34" s="1">
        <f t="shared" si="40"/>
      </c>
      <c r="CD34" s="1">
        <f t="shared" si="41"/>
      </c>
      <c r="CE34" s="1">
        <f t="shared" si="42"/>
      </c>
      <c r="CF34" s="1">
        <f t="shared" si="43"/>
      </c>
      <c r="CG34" s="1">
        <f t="shared" si="44"/>
      </c>
      <c r="CH34" s="1">
        <f t="shared" si="45"/>
      </c>
      <c r="CI34" s="1">
        <f t="shared" si="46"/>
      </c>
      <c r="CJ34" s="1">
        <f t="shared" si="47"/>
        <v>5</v>
      </c>
      <c r="CK34" s="1">
        <f t="shared" si="48"/>
      </c>
      <c r="CL34" s="1">
        <f t="shared" si="49"/>
      </c>
      <c r="CM34" s="1">
        <f t="shared" si="50"/>
      </c>
      <c r="CN34" s="1">
        <f t="shared" si="51"/>
        <v>3</v>
      </c>
      <c r="CO34" s="1">
        <f t="shared" si="52"/>
      </c>
      <c r="CP34" s="1">
        <f t="shared" si="53"/>
      </c>
      <c r="CQ34" s="1">
        <f t="shared" si="54"/>
      </c>
      <c r="CR34" s="1">
        <f t="shared" si="55"/>
      </c>
      <c r="CS34" s="1">
        <f t="shared" si="56"/>
      </c>
      <c r="CT34" s="1">
        <f t="shared" si="57"/>
      </c>
      <c r="CU34" s="1">
        <f t="shared" si="58"/>
      </c>
      <c r="CV34" s="1">
        <f t="shared" si="59"/>
      </c>
      <c r="CW34" s="1">
        <f t="shared" si="60"/>
      </c>
      <c r="CX34" s="1">
        <f t="shared" si="61"/>
      </c>
      <c r="CY34" s="1">
        <f t="shared" si="62"/>
        <v>8</v>
      </c>
      <c r="CZ34" s="1">
        <f t="shared" si="63"/>
      </c>
      <c r="DA34" s="1">
        <f t="shared" si="64"/>
      </c>
      <c r="DB34" s="1">
        <f t="shared" si="65"/>
      </c>
      <c r="DC34" s="1">
        <f t="shared" si="66"/>
      </c>
      <c r="DD34" s="1">
        <f t="shared" si="67"/>
      </c>
      <c r="DE34" s="1">
        <f t="shared" si="68"/>
        <v>37</v>
      </c>
      <c r="DF34" s="1">
        <f t="shared" si="69"/>
      </c>
      <c r="DG34" s="1">
        <f t="shared" si="70"/>
      </c>
      <c r="DH34" s="2">
        <f t="shared" si="71"/>
        <v>69.3069306930693</v>
      </c>
      <c r="DI34" s="12"/>
      <c r="DJ34" s="12"/>
    </row>
    <row r="35" spans="1:114" ht="11.25" customHeight="1">
      <c r="A35" s="1">
        <v>95</v>
      </c>
      <c r="B35" s="11" t="s">
        <v>121</v>
      </c>
      <c r="C35" s="12" t="s">
        <v>122</v>
      </c>
      <c r="D35" s="15" t="s">
        <v>123</v>
      </c>
      <c r="E35" s="12" t="s">
        <v>104</v>
      </c>
      <c r="F35" s="12" t="s">
        <v>111</v>
      </c>
      <c r="G35" s="1">
        <v>1.12</v>
      </c>
      <c r="H35" s="1">
        <v>1.09</v>
      </c>
      <c r="I35" s="1">
        <v>1.09</v>
      </c>
      <c r="J35" s="1"/>
      <c r="K35" s="1"/>
      <c r="L35" s="1"/>
      <c r="M35" s="1"/>
      <c r="N35" s="1"/>
      <c r="O35" s="1"/>
      <c r="P35" s="1"/>
      <c r="Q35" s="1"/>
      <c r="S35" s="1">
        <v>1.64</v>
      </c>
      <c r="T35" s="1">
        <v>1.44</v>
      </c>
      <c r="U35" s="1">
        <v>1.5</v>
      </c>
      <c r="V35" s="1">
        <v>1.5</v>
      </c>
      <c r="W35" s="1">
        <v>1.64</v>
      </c>
      <c r="X35" s="1"/>
      <c r="Y35" s="1"/>
      <c r="Z35" s="1"/>
      <c r="AA35" s="1"/>
      <c r="AB35" s="1"/>
      <c r="AC35" s="1"/>
      <c r="AD35"/>
      <c r="AE35" s="1">
        <f>IF(B35="","",SUM(G35:K35))</f>
        <v>3.3</v>
      </c>
      <c r="AF35" s="1">
        <f>IF(B35="","",RANK(AE35,$AE$3:$AE$202,0))</f>
        <v>58</v>
      </c>
      <c r="AG35" s="13">
        <f>IF(B35="","",IF(LOOKUP(AF35,'[1]Fresno 2010 Pay Sheet'!$A$5:$A$35,'[1]Fresno 2010 Pay Sheet'!$B$5:$B$35)&gt;0,LOOKUP(AF35,'[1]Fresno 2010 Pay Sheet'!$A$5:$A$35,'[1]Fresno 2010 Pay Sheet'!$B$5:$B$35),0))</f>
        <v>0</v>
      </c>
      <c r="AH35" s="1">
        <f>IF(B35="","",SUM(S35:W35))</f>
        <v>7.72</v>
      </c>
      <c r="AI35" s="1">
        <f>IF(B35="","",RANK(AH35,$AH$3:$AH$202,0))</f>
        <v>8</v>
      </c>
      <c r="AJ35" s="13">
        <f>IF(B35="","",IF(LOOKUP(AI35,'[1]Fresno 2010 Pay Sheet'!$C$5:$C$35,'[1]Fresno 2010 Pay Sheet'!$D$5:$D$35)&gt;0,LOOKUP(AI35,'[1]Fresno 2010 Pay Sheet'!$C$5:$C$35,'[1]Fresno 2010 Pay Sheet'!$D$5:$D$35),0))</f>
        <v>200</v>
      </c>
      <c r="AK35" s="1">
        <f>IF(B35="","",AE35+AH35)</f>
        <v>11.02</v>
      </c>
      <c r="AL35" s="1">
        <f>IF(B35="","",RANK(AK35,$AK$3:$AK$202,0))</f>
        <v>33</v>
      </c>
      <c r="AM35" s="13">
        <f>IF(B35="","",IF(LOOKUP(AL35,'[1]Fresno 2010 Pay Sheet'!$E$5:$E$35,'[1]Fresno 2010 Pay Sheet'!$F$5:$F$35)&gt;0,LOOKUP(AL35,'[1]Fresno 2010 Pay Sheet'!$E$5:$E$35,'[1]Fresno 2010 Pay Sheet'!$F$5:$F$35),0))</f>
        <v>0</v>
      </c>
      <c r="AN35" s="1">
        <f t="shared" si="72"/>
        <v>50</v>
      </c>
      <c r="AO35" s="1">
        <f t="shared" si="0"/>
      </c>
      <c r="AP35" s="1">
        <f t="shared" si="1"/>
        <v>3</v>
      </c>
      <c r="AQ35" s="1">
        <f t="shared" si="2"/>
        <v>1.12</v>
      </c>
      <c r="AR35" s="1">
        <f t="shared" si="3"/>
      </c>
      <c r="AS35" s="1">
        <f t="shared" si="4"/>
        <v>5</v>
      </c>
      <c r="AT35" s="1">
        <f t="shared" si="5"/>
        <v>1.64</v>
      </c>
      <c r="AU35" s="1">
        <f t="shared" si="6"/>
      </c>
      <c r="AV35" s="1">
        <f t="shared" si="7"/>
        <v>8</v>
      </c>
      <c r="AW35" s="1">
        <f t="shared" si="8"/>
        <v>0</v>
      </c>
      <c r="AX35" s="1">
        <f t="shared" si="9"/>
        <v>95</v>
      </c>
      <c r="AY35" s="1">
        <f t="shared" si="10"/>
        <v>0</v>
      </c>
      <c r="AZ35" s="1">
        <f t="shared" si="11"/>
        <v>95</v>
      </c>
      <c r="BA35" s="1">
        <f t="shared" si="12"/>
      </c>
      <c r="BB35" s="1">
        <f t="shared" si="13"/>
      </c>
      <c r="BC35" s="1">
        <f t="shared" si="14"/>
      </c>
      <c r="BD35" s="1">
        <f t="shared" si="15"/>
      </c>
      <c r="BE35" s="1">
        <f t="shared" si="16"/>
        <v>0</v>
      </c>
      <c r="BF35" s="14">
        <f t="shared" si="17"/>
        <v>95</v>
      </c>
      <c r="BG35" s="1">
        <f t="shared" si="18"/>
        <v>0</v>
      </c>
      <c r="BH35" s="14">
        <f t="shared" si="19"/>
        <v>95</v>
      </c>
      <c r="BI35" s="14">
        <f t="shared" si="20"/>
        <v>0</v>
      </c>
      <c r="BJ35" s="14">
        <f t="shared" si="21"/>
        <v>95</v>
      </c>
      <c r="BK35" s="1">
        <f t="shared" si="22"/>
        <v>0</v>
      </c>
      <c r="BL35" s="14">
        <f t="shared" si="23"/>
        <v>95</v>
      </c>
      <c r="BM35" s="1">
        <f t="shared" si="24"/>
        <v>0</v>
      </c>
      <c r="BN35" s="14">
        <f t="shared" si="25"/>
        <v>95</v>
      </c>
      <c r="BO35" s="1">
        <f t="shared" si="26"/>
        <v>0</v>
      </c>
      <c r="BP35" s="14">
        <f t="shared" si="27"/>
        <v>95</v>
      </c>
      <c r="BQ35" s="1">
        <f t="shared" si="28"/>
        <v>0</v>
      </c>
      <c r="BR35" s="14">
        <f t="shared" si="29"/>
        <v>95</v>
      </c>
      <c r="BS35" s="1">
        <f t="shared" si="30"/>
        <v>0</v>
      </c>
      <c r="BT35" s="14">
        <f t="shared" si="31"/>
        <v>95</v>
      </c>
      <c r="BU35" s="1">
        <f t="shared" si="32"/>
      </c>
      <c r="BV35" s="1">
        <f t="shared" si="33"/>
      </c>
      <c r="BW35" s="1">
        <f t="shared" si="34"/>
      </c>
      <c r="BX35" s="1">
        <f t="shared" si="35"/>
      </c>
      <c r="BY35" s="1">
        <f t="shared" si="36"/>
      </c>
      <c r="BZ35" s="1">
        <f t="shared" si="37"/>
      </c>
      <c r="CA35" s="1">
        <f t="shared" si="38"/>
      </c>
      <c r="CB35" s="1">
        <f t="shared" si="39"/>
      </c>
      <c r="CC35" s="1">
        <f t="shared" si="40"/>
      </c>
      <c r="CD35" s="1">
        <f t="shared" si="41"/>
      </c>
      <c r="CE35" s="1">
        <f t="shared" si="42"/>
      </c>
      <c r="CF35" s="1">
        <f t="shared" si="43"/>
      </c>
      <c r="CG35" s="1">
        <f t="shared" si="44"/>
      </c>
      <c r="CH35" s="1">
        <f t="shared" si="45"/>
        <v>3</v>
      </c>
      <c r="CI35" s="1">
        <f t="shared" si="46"/>
      </c>
      <c r="CJ35" s="1">
        <f t="shared" si="47"/>
      </c>
      <c r="CK35" s="1">
        <f t="shared" si="48"/>
      </c>
      <c r="CL35" s="1">
        <f t="shared" si="49"/>
      </c>
      <c r="CM35" s="1">
        <f t="shared" si="50"/>
      </c>
      <c r="CN35" s="1">
        <f t="shared" si="51"/>
      </c>
      <c r="CO35" s="1">
        <f t="shared" si="52"/>
      </c>
      <c r="CP35" s="1">
        <f t="shared" si="53"/>
        <v>5</v>
      </c>
      <c r="CQ35" s="1">
        <f t="shared" si="54"/>
      </c>
      <c r="CR35" s="1">
        <f t="shared" si="55"/>
      </c>
      <c r="CS35" s="1">
        <f t="shared" si="56"/>
      </c>
      <c r="CT35" s="1">
        <f t="shared" si="57"/>
      </c>
      <c r="CU35" s="1">
        <f t="shared" si="58"/>
      </c>
      <c r="CV35" s="1">
        <f t="shared" si="59"/>
      </c>
      <c r="CW35" s="1">
        <f t="shared" si="60"/>
      </c>
      <c r="CX35" s="1">
        <f t="shared" si="61"/>
      </c>
      <c r="CY35" s="1">
        <f t="shared" si="62"/>
        <v>8</v>
      </c>
      <c r="CZ35" s="1">
        <f t="shared" si="63"/>
      </c>
      <c r="DA35" s="1">
        <f t="shared" si="64"/>
      </c>
      <c r="DB35" s="1">
        <f t="shared" si="65"/>
      </c>
      <c r="DC35" s="1">
        <f t="shared" si="66"/>
      </c>
      <c r="DD35" s="1">
        <f t="shared" si="67"/>
      </c>
      <c r="DE35" s="1">
        <f t="shared" si="68"/>
        <v>95</v>
      </c>
      <c r="DF35" s="1">
        <f t="shared" si="69"/>
      </c>
      <c r="DG35" s="1">
        <f t="shared" si="70"/>
      </c>
      <c r="DH35" s="2">
        <f t="shared" si="71"/>
        <v>68.31683168316832</v>
      </c>
      <c r="DI35" s="12"/>
      <c r="DJ35" s="12"/>
    </row>
    <row r="36" spans="1:114" ht="11.25" customHeight="1">
      <c r="A36" s="1">
        <v>20</v>
      </c>
      <c r="B36" s="11" t="s">
        <v>359</v>
      </c>
      <c r="C36" s="12" t="s">
        <v>237</v>
      </c>
      <c r="D36" s="11" t="s">
        <v>360</v>
      </c>
      <c r="E36" s="12" t="s">
        <v>104</v>
      </c>
      <c r="F36" s="12" t="s">
        <v>111</v>
      </c>
      <c r="G36" s="1">
        <v>1.18</v>
      </c>
      <c r="H36" s="1">
        <v>1.38</v>
      </c>
      <c r="I36" s="1">
        <v>1.58</v>
      </c>
      <c r="J36" s="1">
        <v>1.64</v>
      </c>
      <c r="K36" s="1">
        <v>1.64</v>
      </c>
      <c r="L36" s="1"/>
      <c r="M36" s="1"/>
      <c r="N36" s="1"/>
      <c r="O36" s="1"/>
      <c r="P36" s="1"/>
      <c r="Q36" s="1"/>
      <c r="S36" s="1">
        <v>1.03</v>
      </c>
      <c r="T36" s="1">
        <v>1.09</v>
      </c>
      <c r="U36" s="1">
        <v>1.44</v>
      </c>
      <c r="V36" s="1"/>
      <c r="W36" s="1"/>
      <c r="X36" s="1"/>
      <c r="Y36" s="1"/>
      <c r="Z36" s="1"/>
      <c r="AA36" s="1"/>
      <c r="AB36" s="1"/>
      <c r="AC36" s="1"/>
      <c r="AD36" t="s">
        <v>116</v>
      </c>
      <c r="AE36" s="1">
        <f>IF(B36="","",SUM(G36:K36))</f>
        <v>7.419999999999999</v>
      </c>
      <c r="AF36" s="1">
        <f>IF(B36="","",RANK(AE36,$AE$3:$AE$202,0))</f>
        <v>9</v>
      </c>
      <c r="AG36" s="13">
        <f>IF(B36="","",IF(LOOKUP(AF36,'[1]Fresno 2010 Pay Sheet'!$A$5:$A$35,'[1]Fresno 2010 Pay Sheet'!$B$5:$B$35)&gt;0,LOOKUP(AF36,'[1]Fresno 2010 Pay Sheet'!$A$5:$A$35,'[1]Fresno 2010 Pay Sheet'!$B$5:$B$35),0))</f>
        <v>150</v>
      </c>
      <c r="AH36" s="1">
        <f>IF(B36="","",SUM(S36:W36))</f>
        <v>3.56</v>
      </c>
      <c r="AI36" s="1">
        <f>IF(B36="","",RANK(AH36,$AH$3:$AH$202,0))</f>
        <v>51</v>
      </c>
      <c r="AJ36" s="13">
        <f>IF(B36="","",IF(LOOKUP(AI36,'[1]Fresno 2010 Pay Sheet'!$C$5:$C$35,'[1]Fresno 2010 Pay Sheet'!$D$5:$D$35)&gt;0,LOOKUP(AI36,'[1]Fresno 2010 Pay Sheet'!$C$5:$C$35,'[1]Fresno 2010 Pay Sheet'!$D$5:$D$35),0))</f>
        <v>0</v>
      </c>
      <c r="AK36" s="1">
        <f>IF(B36="","",AE36+AH36)</f>
        <v>10.979999999999999</v>
      </c>
      <c r="AL36" s="1">
        <f>IF(B36="","",RANK(AK36,$AK$3:$AK$202,0))</f>
        <v>34</v>
      </c>
      <c r="AM36" s="13">
        <f>IF(B36="","",IF(LOOKUP(AL36,'[1]Fresno 2010 Pay Sheet'!$E$5:$E$35,'[1]Fresno 2010 Pay Sheet'!$F$5:$F$35)&gt;0,LOOKUP(AL36,'[1]Fresno 2010 Pay Sheet'!$E$5:$E$35,'[1]Fresno 2010 Pay Sheet'!$F$5:$F$35),0))</f>
        <v>0</v>
      </c>
      <c r="AN36" s="1">
        <f t="shared" si="72"/>
        <v>-42</v>
      </c>
      <c r="AO36" s="1">
        <f t="shared" si="0"/>
      </c>
      <c r="AP36" s="1">
        <f t="shared" si="1"/>
        <v>5</v>
      </c>
      <c r="AQ36" s="1">
        <f t="shared" si="2"/>
        <v>1.64</v>
      </c>
      <c r="AR36" s="1">
        <f t="shared" si="3"/>
      </c>
      <c r="AS36" s="1">
        <f t="shared" si="4"/>
        <v>3</v>
      </c>
      <c r="AT36" s="1">
        <f t="shared" si="5"/>
        <v>1.44</v>
      </c>
      <c r="AU36" s="1">
        <f t="shared" si="6"/>
      </c>
      <c r="AV36" s="1">
        <f t="shared" si="7"/>
        <v>8</v>
      </c>
      <c r="AW36" s="1">
        <f t="shared" si="8"/>
        <v>0</v>
      </c>
      <c r="AX36" s="1">
        <f t="shared" si="9"/>
        <v>20</v>
      </c>
      <c r="AY36" s="1">
        <f t="shared" si="10"/>
        <v>0</v>
      </c>
      <c r="AZ36" s="1">
        <f t="shared" si="11"/>
        <v>20</v>
      </c>
      <c r="BA36" s="1">
        <f t="shared" si="12"/>
      </c>
      <c r="BB36" s="1">
        <f t="shared" si="13"/>
      </c>
      <c r="BC36" s="1">
        <f t="shared" si="14"/>
      </c>
      <c r="BD36" s="1">
        <f t="shared" si="15"/>
      </c>
      <c r="BE36" s="1">
        <f t="shared" si="16"/>
        <v>0</v>
      </c>
      <c r="BF36" s="14">
        <f t="shared" si="17"/>
        <v>20</v>
      </c>
      <c r="BG36" s="1">
        <f t="shared" si="18"/>
        <v>0</v>
      </c>
      <c r="BH36" s="14">
        <f t="shared" si="19"/>
        <v>20</v>
      </c>
      <c r="BI36" s="14">
        <f t="shared" si="20"/>
        <v>0</v>
      </c>
      <c r="BJ36" s="14">
        <f t="shared" si="21"/>
        <v>20</v>
      </c>
      <c r="BK36" s="1">
        <f t="shared" si="22"/>
        <v>0</v>
      </c>
      <c r="BL36" s="14">
        <f t="shared" si="23"/>
        <v>20</v>
      </c>
      <c r="BM36" s="1">
        <f t="shared" si="24"/>
        <v>0</v>
      </c>
      <c r="BN36" s="14">
        <f t="shared" si="25"/>
        <v>20</v>
      </c>
      <c r="BO36" s="1">
        <f t="shared" si="26"/>
        <v>0</v>
      </c>
      <c r="BP36" s="14">
        <f t="shared" si="27"/>
        <v>20</v>
      </c>
      <c r="BQ36" s="1">
        <f t="shared" si="28"/>
        <v>0</v>
      </c>
      <c r="BR36" s="14">
        <f t="shared" si="29"/>
        <v>20</v>
      </c>
      <c r="BS36" s="1">
        <f t="shared" si="30"/>
        <v>0</v>
      </c>
      <c r="BT36" s="14">
        <f t="shared" si="31"/>
        <v>20</v>
      </c>
      <c r="BU36" s="1">
        <f t="shared" si="32"/>
      </c>
      <c r="BV36" s="1">
        <f t="shared" si="33"/>
      </c>
      <c r="BW36" s="1">
        <f t="shared" si="34"/>
      </c>
      <c r="BX36" s="1">
        <f t="shared" si="35"/>
      </c>
      <c r="BY36" s="1">
        <f t="shared" si="36"/>
      </c>
      <c r="BZ36" s="1">
        <f t="shared" si="37"/>
      </c>
      <c r="CA36" s="1">
        <f t="shared" si="38"/>
      </c>
      <c r="CB36" s="1">
        <f t="shared" si="39"/>
      </c>
      <c r="CC36" s="1">
        <f t="shared" si="40"/>
      </c>
      <c r="CD36" s="1">
        <f t="shared" si="41"/>
      </c>
      <c r="CE36" s="1">
        <f t="shared" si="42"/>
      </c>
      <c r="CF36" s="1">
        <f t="shared" si="43"/>
      </c>
      <c r="CG36" s="1">
        <f t="shared" si="44"/>
      </c>
      <c r="CH36" s="1">
        <f t="shared" si="45"/>
      </c>
      <c r="CI36" s="1">
        <f t="shared" si="46"/>
      </c>
      <c r="CJ36" s="1">
        <f t="shared" si="47"/>
        <v>5</v>
      </c>
      <c r="CK36" s="1">
        <f t="shared" si="48"/>
      </c>
      <c r="CL36" s="1">
        <f t="shared" si="49"/>
      </c>
      <c r="CM36" s="1">
        <f t="shared" si="50"/>
      </c>
      <c r="CN36" s="1">
        <f t="shared" si="51"/>
        <v>3</v>
      </c>
      <c r="CO36" s="1">
        <f t="shared" si="52"/>
      </c>
      <c r="CP36" s="1">
        <f t="shared" si="53"/>
      </c>
      <c r="CQ36" s="1">
        <f t="shared" si="54"/>
      </c>
      <c r="CR36" s="1">
        <f t="shared" si="55"/>
      </c>
      <c r="CS36" s="1">
        <f t="shared" si="56"/>
      </c>
      <c r="CT36" s="1">
        <f t="shared" si="57"/>
      </c>
      <c r="CU36" s="1">
        <f t="shared" si="58"/>
      </c>
      <c r="CV36" s="1">
        <f t="shared" si="59"/>
      </c>
      <c r="CW36" s="1">
        <f t="shared" si="60"/>
      </c>
      <c r="CX36" s="1">
        <f t="shared" si="61"/>
      </c>
      <c r="CY36" s="1">
        <f t="shared" si="62"/>
        <v>8</v>
      </c>
      <c r="CZ36" s="1">
        <f t="shared" si="63"/>
      </c>
      <c r="DA36" s="1">
        <f t="shared" si="64"/>
      </c>
      <c r="DB36" s="1">
        <f t="shared" si="65"/>
        <v>34</v>
      </c>
      <c r="DC36" s="1">
        <f t="shared" si="66"/>
        <v>18</v>
      </c>
      <c r="DD36" s="1">
        <f t="shared" si="67"/>
      </c>
      <c r="DE36" s="1">
        <f t="shared" si="68"/>
        <v>20</v>
      </c>
      <c r="DF36" s="1">
        <f t="shared" si="69"/>
      </c>
      <c r="DG36" s="1">
        <f t="shared" si="70"/>
      </c>
      <c r="DH36" s="2">
        <f t="shared" si="71"/>
        <v>67.32673267326733</v>
      </c>
      <c r="DI36" s="12"/>
      <c r="DJ36" s="12"/>
    </row>
    <row r="37" spans="1:114" ht="11.25" customHeight="1">
      <c r="A37" s="1">
        <v>86</v>
      </c>
      <c r="B37" s="11" t="s">
        <v>366</v>
      </c>
      <c r="C37" s="12" t="s">
        <v>367</v>
      </c>
      <c r="D37" s="11" t="s">
        <v>368</v>
      </c>
      <c r="E37" s="12" t="s">
        <v>232</v>
      </c>
      <c r="F37" s="16" t="s">
        <v>111</v>
      </c>
      <c r="G37" s="1">
        <v>1.64</v>
      </c>
      <c r="H37" s="1">
        <v>1.32</v>
      </c>
      <c r="I37" s="1">
        <v>1.44</v>
      </c>
      <c r="J37" s="1">
        <v>1.72</v>
      </c>
      <c r="K37" s="1">
        <v>1.5</v>
      </c>
      <c r="L37" s="1">
        <v>2.42</v>
      </c>
      <c r="M37" s="1"/>
      <c r="N37" s="1"/>
      <c r="O37" s="1"/>
      <c r="P37" s="1"/>
      <c r="Q37" s="1"/>
      <c r="S37" s="1">
        <v>1.72</v>
      </c>
      <c r="T37" s="1">
        <v>1.32</v>
      </c>
      <c r="U37" s="1"/>
      <c r="V37" s="1"/>
      <c r="W37" s="1"/>
      <c r="X37" s="1"/>
      <c r="Y37" s="1"/>
      <c r="Z37" s="1"/>
      <c r="AA37" s="1"/>
      <c r="AB37" s="1"/>
      <c r="AC37" s="1"/>
      <c r="AD37" t="s">
        <v>299</v>
      </c>
      <c r="AE37" s="1">
        <f>IF(B37="","",SUM(G37:K37))</f>
        <v>7.62</v>
      </c>
      <c r="AF37" s="1">
        <f>IF(B37="","",RANK(AE37,$AE$3:$AE$202,0))</f>
        <v>7</v>
      </c>
      <c r="AG37" s="13">
        <f>IF(B37="","",IF(LOOKUP(AF37,'[1]Fresno 2010 Pay Sheet'!$A$5:$A$35,'[1]Fresno 2010 Pay Sheet'!$B$5:$B$35)&gt;0,LOOKUP(AF37,'[1]Fresno 2010 Pay Sheet'!$A$5:$A$35,'[1]Fresno 2010 Pay Sheet'!$B$5:$B$35),0))</f>
        <v>250</v>
      </c>
      <c r="AH37" s="1">
        <f>IF(B37="","",SUM(S37:W37))</f>
        <v>3.04</v>
      </c>
      <c r="AI37" s="1">
        <f>IF(B37="","",RANK(AH37,$AH$3:$AH$202,0))</f>
        <v>57</v>
      </c>
      <c r="AJ37" s="13">
        <f>IF(B37="","",IF(LOOKUP(AI37,'[1]Fresno 2010 Pay Sheet'!$C$5:$C$35,'[1]Fresno 2010 Pay Sheet'!$D$5:$D$35)&gt;0,LOOKUP(AI37,'[1]Fresno 2010 Pay Sheet'!$C$5:$C$35,'[1]Fresno 2010 Pay Sheet'!$D$5:$D$35),0))</f>
        <v>0</v>
      </c>
      <c r="AK37" s="1">
        <f>IF(B37="","",AE37+AH37)</f>
        <v>10.66</v>
      </c>
      <c r="AL37" s="1">
        <f>IF(B37="","",RANK(AK37,$AK$3:$AK$202,0))</f>
        <v>35</v>
      </c>
      <c r="AM37" s="13">
        <f>IF(B37="","",IF(LOOKUP(AL37,'[1]Fresno 2010 Pay Sheet'!$E$5:$E$35,'[1]Fresno 2010 Pay Sheet'!$F$5:$F$35)&gt;0,LOOKUP(AL37,'[1]Fresno 2010 Pay Sheet'!$E$5:$E$35,'[1]Fresno 2010 Pay Sheet'!$F$5:$F$35),0))</f>
        <v>0</v>
      </c>
      <c r="AN37" s="1">
        <f t="shared" si="72"/>
        <v>-50</v>
      </c>
      <c r="AO37" s="1">
        <f t="shared" si="0"/>
      </c>
      <c r="AP37" s="1">
        <f t="shared" si="1"/>
        <v>5</v>
      </c>
      <c r="AQ37" s="1">
        <f t="shared" si="2"/>
        <v>1.72</v>
      </c>
      <c r="AR37" s="1">
        <f t="shared" si="3"/>
      </c>
      <c r="AS37" s="1">
        <f t="shared" si="4"/>
        <v>2</v>
      </c>
      <c r="AT37" s="1">
        <f t="shared" si="5"/>
        <v>1.72</v>
      </c>
      <c r="AU37" s="1">
        <f t="shared" si="6"/>
      </c>
      <c r="AV37" s="1">
        <f t="shared" si="7"/>
        <v>7</v>
      </c>
      <c r="AW37" s="1">
        <f t="shared" si="8"/>
        <v>0</v>
      </c>
      <c r="AX37" s="1">
        <f t="shared" si="9"/>
        <v>86</v>
      </c>
      <c r="AY37" s="1">
        <f t="shared" si="10"/>
        <v>0</v>
      </c>
      <c r="AZ37" s="1">
        <f t="shared" si="11"/>
        <v>86</v>
      </c>
      <c r="BA37" s="1">
        <f t="shared" si="12"/>
      </c>
      <c r="BB37" s="1">
        <f t="shared" si="13"/>
      </c>
      <c r="BC37" s="1">
        <f t="shared" si="14"/>
      </c>
      <c r="BD37" s="1">
        <f t="shared" si="15"/>
      </c>
      <c r="BE37" s="1">
        <f t="shared" si="16"/>
        <v>0</v>
      </c>
      <c r="BF37" s="14">
        <f t="shared" si="17"/>
        <v>86</v>
      </c>
      <c r="BG37" s="1">
        <f t="shared" si="18"/>
        <v>0</v>
      </c>
      <c r="BH37" s="14">
        <f t="shared" si="19"/>
        <v>86</v>
      </c>
      <c r="BI37" s="14">
        <f t="shared" si="20"/>
        <v>0</v>
      </c>
      <c r="BJ37" s="14">
        <f t="shared" si="21"/>
        <v>86</v>
      </c>
      <c r="BK37" s="1">
        <f t="shared" si="22"/>
        <v>0</v>
      </c>
      <c r="BL37" s="14">
        <f t="shared" si="23"/>
        <v>86</v>
      </c>
      <c r="BM37" s="1">
        <f t="shared" si="24"/>
        <v>0</v>
      </c>
      <c r="BN37" s="14">
        <f t="shared" si="25"/>
        <v>86</v>
      </c>
      <c r="BO37" s="1">
        <f t="shared" si="26"/>
        <v>0</v>
      </c>
      <c r="BP37" s="14">
        <f t="shared" si="27"/>
        <v>86</v>
      </c>
      <c r="BQ37" s="1">
        <f t="shared" si="28"/>
        <v>0</v>
      </c>
      <c r="BR37" s="14">
        <f t="shared" si="29"/>
        <v>86</v>
      </c>
      <c r="BS37" s="1">
        <f t="shared" si="30"/>
        <v>0</v>
      </c>
      <c r="BT37" s="14">
        <f t="shared" si="31"/>
        <v>86</v>
      </c>
      <c r="BU37" s="1">
        <f t="shared" si="32"/>
      </c>
      <c r="BV37" s="1">
        <f t="shared" si="33"/>
      </c>
      <c r="BW37" s="1">
        <f t="shared" si="34"/>
      </c>
      <c r="BX37" s="1">
        <f t="shared" si="35"/>
      </c>
      <c r="BY37" s="1">
        <f t="shared" si="36"/>
      </c>
      <c r="BZ37" s="1">
        <f t="shared" si="37"/>
      </c>
      <c r="CA37" s="1">
        <f t="shared" si="38"/>
      </c>
      <c r="CB37" s="1">
        <f t="shared" si="39"/>
      </c>
      <c r="CC37" s="1">
        <f t="shared" si="40"/>
      </c>
      <c r="CD37" s="1">
        <f t="shared" si="41"/>
      </c>
      <c r="CE37" s="1">
        <f t="shared" si="42"/>
      </c>
      <c r="CF37" s="1">
        <f t="shared" si="43"/>
      </c>
      <c r="CG37" s="1">
        <f t="shared" si="44"/>
      </c>
      <c r="CH37" s="1">
        <f t="shared" si="45"/>
      </c>
      <c r="CI37" s="1">
        <f t="shared" si="46"/>
      </c>
      <c r="CJ37" s="1">
        <f t="shared" si="47"/>
        <v>5</v>
      </c>
      <c r="CK37" s="1">
        <f t="shared" si="48"/>
      </c>
      <c r="CL37" s="1">
        <f t="shared" si="49"/>
      </c>
      <c r="CM37" s="1">
        <f t="shared" si="50"/>
        <v>2</v>
      </c>
      <c r="CN37" s="1">
        <f t="shared" si="51"/>
      </c>
      <c r="CO37" s="1">
        <f t="shared" si="52"/>
      </c>
      <c r="CP37" s="1">
        <f t="shared" si="53"/>
      </c>
      <c r="CQ37" s="1">
        <f t="shared" si="54"/>
      </c>
      <c r="CR37" s="1">
        <f t="shared" si="55"/>
      </c>
      <c r="CS37" s="1">
        <f t="shared" si="56"/>
      </c>
      <c r="CT37" s="1">
        <f t="shared" si="57"/>
      </c>
      <c r="CU37" s="1">
        <f t="shared" si="58"/>
      </c>
      <c r="CV37" s="1">
        <f t="shared" si="59"/>
      </c>
      <c r="CW37" s="1">
        <f t="shared" si="60"/>
      </c>
      <c r="CX37" s="1">
        <f t="shared" si="61"/>
        <v>7</v>
      </c>
      <c r="CY37" s="1">
        <f t="shared" si="62"/>
      </c>
      <c r="CZ37" s="1">
        <f t="shared" si="63"/>
      </c>
      <c r="DA37" s="1">
        <f t="shared" si="64"/>
      </c>
      <c r="DB37" s="1">
        <f t="shared" si="65"/>
      </c>
      <c r="DC37" s="1">
        <f t="shared" si="66"/>
      </c>
      <c r="DD37" s="1">
        <f t="shared" si="67"/>
      </c>
      <c r="DE37" s="1">
        <f t="shared" si="68"/>
        <v>86</v>
      </c>
      <c r="DF37" s="1">
        <f t="shared" si="69"/>
      </c>
      <c r="DG37" s="1">
        <f t="shared" si="70"/>
      </c>
      <c r="DH37" s="2">
        <f t="shared" si="71"/>
        <v>66.33663366336634</v>
      </c>
      <c r="DI37" s="12"/>
      <c r="DJ37" s="12"/>
    </row>
    <row r="38" spans="1:114" ht="11.25" customHeight="1">
      <c r="A38" s="1">
        <v>24</v>
      </c>
      <c r="B38" s="11" t="s">
        <v>184</v>
      </c>
      <c r="C38" s="12" t="s">
        <v>185</v>
      </c>
      <c r="D38" s="11" t="s">
        <v>186</v>
      </c>
      <c r="E38" s="12" t="s">
        <v>187</v>
      </c>
      <c r="F38" s="12" t="s">
        <v>111</v>
      </c>
      <c r="G38" s="1">
        <v>1.06</v>
      </c>
      <c r="H38" s="1">
        <v>1.18</v>
      </c>
      <c r="I38" s="1">
        <v>1.38</v>
      </c>
      <c r="J38" s="1">
        <v>1.06</v>
      </c>
      <c r="K38" s="1"/>
      <c r="L38" s="1"/>
      <c r="M38" s="1"/>
      <c r="N38" s="1"/>
      <c r="O38" s="1"/>
      <c r="P38" s="1"/>
      <c r="Q38" s="1"/>
      <c r="S38" s="1">
        <v>1.38</v>
      </c>
      <c r="T38" s="1">
        <v>1.06</v>
      </c>
      <c r="U38" s="1">
        <v>1.12</v>
      </c>
      <c r="V38" s="1">
        <v>1.03</v>
      </c>
      <c r="W38" s="1">
        <v>1.12</v>
      </c>
      <c r="X38" s="1"/>
      <c r="Y38" s="1"/>
      <c r="Z38" s="1"/>
      <c r="AA38" s="1"/>
      <c r="AB38" s="1"/>
      <c r="AC38" s="1"/>
      <c r="AD38" t="s">
        <v>188</v>
      </c>
      <c r="AE38" s="1">
        <f>IF(B38="","",SUM(G38:K38))</f>
        <v>4.68</v>
      </c>
      <c r="AF38" s="1">
        <f>IF(B38="","",RANK(AE38,$AE$3:$AE$202,0))</f>
        <v>50</v>
      </c>
      <c r="AG38" s="13">
        <f>IF(B38="","",IF(LOOKUP(AF38,'[1]Fresno 2010 Pay Sheet'!$A$5:$A$35,'[1]Fresno 2010 Pay Sheet'!$B$5:$B$35)&gt;0,LOOKUP(AF38,'[1]Fresno 2010 Pay Sheet'!$A$5:$A$35,'[1]Fresno 2010 Pay Sheet'!$B$5:$B$35),0))</f>
        <v>0</v>
      </c>
      <c r="AH38" s="1">
        <f>IF(B38="","",SUM(S38:W38))</f>
        <v>5.71</v>
      </c>
      <c r="AI38" s="1">
        <f>IF(B38="","",RANK(AH38,$AH$3:$AH$202,0))</f>
        <v>37</v>
      </c>
      <c r="AJ38" s="13">
        <f>IF(B38="","",IF(LOOKUP(AI38,'[1]Fresno 2010 Pay Sheet'!$C$5:$C$35,'[1]Fresno 2010 Pay Sheet'!$D$5:$D$35)&gt;0,LOOKUP(AI38,'[1]Fresno 2010 Pay Sheet'!$C$5:$C$35,'[1]Fresno 2010 Pay Sheet'!$D$5:$D$35),0))</f>
        <v>0</v>
      </c>
      <c r="AK38" s="1">
        <f>IF(B38="","",AE38+AH38)</f>
        <v>10.39</v>
      </c>
      <c r="AL38" s="1">
        <f>IF(B38="","",RANK(AK38,$AK$3:$AK$202,0))</f>
        <v>36</v>
      </c>
      <c r="AM38" s="13">
        <f>IF(B38="","",IF(LOOKUP(AL38,'[1]Fresno 2010 Pay Sheet'!$E$5:$E$35,'[1]Fresno 2010 Pay Sheet'!$F$5:$F$35)&gt;0,LOOKUP(AL38,'[1]Fresno 2010 Pay Sheet'!$E$5:$E$35,'[1]Fresno 2010 Pay Sheet'!$F$5:$F$35),0))</f>
        <v>0</v>
      </c>
      <c r="AN38" s="1">
        <f t="shared" si="72"/>
        <v>13</v>
      </c>
      <c r="AO38" s="1">
        <f t="shared" si="0"/>
      </c>
      <c r="AP38" s="1">
        <f t="shared" si="1"/>
        <v>4</v>
      </c>
      <c r="AQ38" s="1">
        <f t="shared" si="2"/>
        <v>1.38</v>
      </c>
      <c r="AR38" s="1">
        <f t="shared" si="3"/>
      </c>
      <c r="AS38" s="1">
        <f t="shared" si="4"/>
        <v>5</v>
      </c>
      <c r="AT38" s="1">
        <f t="shared" si="5"/>
        <v>1.38</v>
      </c>
      <c r="AU38" s="1">
        <f t="shared" si="6"/>
      </c>
      <c r="AV38" s="1">
        <f t="shared" si="7"/>
        <v>9</v>
      </c>
      <c r="AW38" s="1">
        <f t="shared" si="8"/>
        <v>0</v>
      </c>
      <c r="AX38" s="1">
        <f t="shared" si="9"/>
        <v>24</v>
      </c>
      <c r="AY38" s="1">
        <f t="shared" si="10"/>
        <v>0</v>
      </c>
      <c r="AZ38" s="1">
        <f t="shared" si="11"/>
        <v>24</v>
      </c>
      <c r="BA38" s="1">
        <f t="shared" si="12"/>
      </c>
      <c r="BB38" s="1">
        <f t="shared" si="13"/>
      </c>
      <c r="BC38" s="1">
        <f t="shared" si="14"/>
      </c>
      <c r="BD38" s="1">
        <f t="shared" si="15"/>
      </c>
      <c r="BE38" s="1">
        <f t="shared" si="16"/>
        <v>0</v>
      </c>
      <c r="BF38" s="14">
        <f t="shared" si="17"/>
        <v>24</v>
      </c>
      <c r="BG38" s="1">
        <f t="shared" si="18"/>
        <v>0</v>
      </c>
      <c r="BH38" s="14">
        <f t="shared" si="19"/>
        <v>24</v>
      </c>
      <c r="BI38" s="14">
        <f t="shared" si="20"/>
        <v>0</v>
      </c>
      <c r="BJ38" s="14">
        <f t="shared" si="21"/>
        <v>24</v>
      </c>
      <c r="BK38" s="1">
        <f t="shared" si="22"/>
        <v>0</v>
      </c>
      <c r="BL38" s="14">
        <f t="shared" si="23"/>
        <v>24</v>
      </c>
      <c r="BM38" s="1">
        <f t="shared" si="24"/>
        <v>0</v>
      </c>
      <c r="BN38" s="14">
        <f t="shared" si="25"/>
        <v>24</v>
      </c>
      <c r="BO38" s="1">
        <f t="shared" si="26"/>
        <v>0</v>
      </c>
      <c r="BP38" s="14">
        <f t="shared" si="27"/>
        <v>24</v>
      </c>
      <c r="BQ38" s="1">
        <f t="shared" si="28"/>
        <v>0</v>
      </c>
      <c r="BR38" s="14">
        <f t="shared" si="29"/>
        <v>24</v>
      </c>
      <c r="BS38" s="1">
        <f t="shared" si="30"/>
        <v>0</v>
      </c>
      <c r="BT38" s="14">
        <f t="shared" si="31"/>
        <v>24</v>
      </c>
      <c r="BU38" s="1">
        <f t="shared" si="32"/>
      </c>
      <c r="BV38" s="1">
        <f t="shared" si="33"/>
      </c>
      <c r="BW38" s="1">
        <f t="shared" si="34"/>
      </c>
      <c r="BX38" s="1">
        <f t="shared" si="35"/>
      </c>
      <c r="BY38" s="1">
        <f t="shared" si="36"/>
      </c>
      <c r="BZ38" s="1">
        <f t="shared" si="37"/>
      </c>
      <c r="CA38" s="1">
        <f t="shared" si="38"/>
      </c>
      <c r="CB38" s="1">
        <f t="shared" si="39"/>
      </c>
      <c r="CC38" s="1">
        <f t="shared" si="40"/>
      </c>
      <c r="CD38" s="1">
        <f t="shared" si="41"/>
      </c>
      <c r="CE38" s="1">
        <f t="shared" si="42"/>
      </c>
      <c r="CF38" s="1">
        <f t="shared" si="43"/>
      </c>
      <c r="CG38" s="1">
        <f t="shared" si="44"/>
      </c>
      <c r="CH38" s="1">
        <f t="shared" si="45"/>
      </c>
      <c r="CI38" s="1">
        <f t="shared" si="46"/>
        <v>4</v>
      </c>
      <c r="CJ38" s="1">
        <f t="shared" si="47"/>
      </c>
      <c r="CK38" s="1">
        <f t="shared" si="48"/>
      </c>
      <c r="CL38" s="1">
        <f t="shared" si="49"/>
      </c>
      <c r="CM38" s="1">
        <f t="shared" si="50"/>
      </c>
      <c r="CN38" s="1">
        <f t="shared" si="51"/>
      </c>
      <c r="CO38" s="1">
        <f t="shared" si="52"/>
      </c>
      <c r="CP38" s="1">
        <f t="shared" si="53"/>
        <v>5</v>
      </c>
      <c r="CQ38" s="1">
        <f t="shared" si="54"/>
      </c>
      <c r="CR38" s="1">
        <f t="shared" si="55"/>
      </c>
      <c r="CS38" s="1">
        <f t="shared" si="56"/>
      </c>
      <c r="CT38" s="1">
        <f t="shared" si="57"/>
      </c>
      <c r="CU38" s="1">
        <f t="shared" si="58"/>
      </c>
      <c r="CV38" s="1">
        <f t="shared" si="59"/>
      </c>
      <c r="CW38" s="1">
        <f t="shared" si="60"/>
      </c>
      <c r="CX38" s="1">
        <f t="shared" si="61"/>
      </c>
      <c r="CY38" s="1">
        <f t="shared" si="62"/>
      </c>
      <c r="CZ38" s="1">
        <f t="shared" si="63"/>
        <v>9</v>
      </c>
      <c r="DA38" s="1">
        <f t="shared" si="64"/>
      </c>
      <c r="DB38" s="1">
        <f t="shared" si="65"/>
      </c>
      <c r="DC38" s="1">
        <f t="shared" si="66"/>
      </c>
      <c r="DD38" s="1">
        <f t="shared" si="67"/>
      </c>
      <c r="DE38" s="1">
        <f t="shared" si="68"/>
        <v>24</v>
      </c>
      <c r="DF38" s="1">
        <f t="shared" si="69"/>
      </c>
      <c r="DG38" s="1">
        <f t="shared" si="70"/>
      </c>
      <c r="DH38" s="2">
        <f t="shared" si="71"/>
        <v>65.34653465346535</v>
      </c>
      <c r="DI38" s="12"/>
      <c r="DJ38" s="12"/>
    </row>
    <row r="39" spans="1:114" ht="11.25" customHeight="1">
      <c r="A39" s="1">
        <v>47</v>
      </c>
      <c r="B39" s="11" t="s">
        <v>297</v>
      </c>
      <c r="C39" s="12" t="s">
        <v>109</v>
      </c>
      <c r="D39" s="11" t="s">
        <v>298</v>
      </c>
      <c r="E39" s="12" t="s">
        <v>109</v>
      </c>
      <c r="F39" s="12" t="s">
        <v>131</v>
      </c>
      <c r="G39" s="1">
        <v>1.32</v>
      </c>
      <c r="H39" s="1">
        <v>1.24</v>
      </c>
      <c r="I39" s="1">
        <v>1.18</v>
      </c>
      <c r="J39" s="1">
        <v>1.03</v>
      </c>
      <c r="K39" s="1">
        <v>1.24</v>
      </c>
      <c r="L39" s="1"/>
      <c r="M39" s="1"/>
      <c r="N39" s="1"/>
      <c r="O39" s="1"/>
      <c r="P39" s="1"/>
      <c r="Q39" s="1"/>
      <c r="S39" s="1">
        <v>1.86</v>
      </c>
      <c r="T39" s="1">
        <v>1.06</v>
      </c>
      <c r="U39" s="1">
        <v>1.06</v>
      </c>
      <c r="V39" s="1"/>
      <c r="W39" s="1"/>
      <c r="X39" s="1"/>
      <c r="Y39" s="1"/>
      <c r="Z39" s="1"/>
      <c r="AA39" s="1"/>
      <c r="AB39" s="1"/>
      <c r="AC39" s="1"/>
      <c r="AD39" t="s">
        <v>299</v>
      </c>
      <c r="AE39" s="1">
        <f>IF(B39="","",SUM(G39:K39))</f>
        <v>6.010000000000001</v>
      </c>
      <c r="AF39" s="1">
        <f>IF(B39="","",RANK(AE39,$AE$3:$AE$202,0))</f>
        <v>41</v>
      </c>
      <c r="AG39" s="13">
        <f>IF(B39="","",IF(LOOKUP(AF39,'[1]Fresno 2010 Pay Sheet'!$A$5:$A$35,'[1]Fresno 2010 Pay Sheet'!$B$5:$B$35)&gt;0,LOOKUP(AF39,'[1]Fresno 2010 Pay Sheet'!$A$5:$A$35,'[1]Fresno 2010 Pay Sheet'!$B$5:$B$35),0))</f>
        <v>0</v>
      </c>
      <c r="AH39" s="1">
        <f>IF(B39="","",SUM(S39:W39))</f>
        <v>3.98</v>
      </c>
      <c r="AI39" s="1">
        <f>IF(B39="","",RANK(AH39,$AH$3:$AH$202,0))</f>
        <v>48</v>
      </c>
      <c r="AJ39" s="13">
        <f>IF(B39="","",IF(LOOKUP(AI39,'[1]Fresno 2010 Pay Sheet'!$C$5:$C$35,'[1]Fresno 2010 Pay Sheet'!$D$5:$D$35)&gt;0,LOOKUP(AI39,'[1]Fresno 2010 Pay Sheet'!$C$5:$C$35,'[1]Fresno 2010 Pay Sheet'!$D$5:$D$35),0))</f>
        <v>0</v>
      </c>
      <c r="AK39" s="1">
        <f>IF(B39="","",AE39+AH39)</f>
        <v>9.99</v>
      </c>
      <c r="AL39" s="1">
        <f>IF(B39="","",RANK(AK39,$AK$3:$AK$202,0))</f>
        <v>37</v>
      </c>
      <c r="AM39" s="13">
        <f>IF(B39="","",IF(LOOKUP(AL39,'[1]Fresno 2010 Pay Sheet'!$E$5:$E$35,'[1]Fresno 2010 Pay Sheet'!$F$5:$F$35)&gt;0,LOOKUP(AL39,'[1]Fresno 2010 Pay Sheet'!$E$5:$E$35,'[1]Fresno 2010 Pay Sheet'!$F$5:$F$35),0))</f>
        <v>0</v>
      </c>
      <c r="AN39" s="1">
        <f t="shared" si="72"/>
        <v>-7</v>
      </c>
      <c r="AO39" s="1">
        <f t="shared" si="0"/>
      </c>
      <c r="AP39" s="1">
        <f t="shared" si="1"/>
        <v>5</v>
      </c>
      <c r="AQ39" s="1">
        <f t="shared" si="2"/>
        <v>1.32</v>
      </c>
      <c r="AR39" s="1">
        <f t="shared" si="3"/>
      </c>
      <c r="AS39" s="1">
        <f t="shared" si="4"/>
        <v>3</v>
      </c>
      <c r="AT39" s="1">
        <f t="shared" si="5"/>
        <v>1.86</v>
      </c>
      <c r="AU39" s="1">
        <f t="shared" si="6"/>
      </c>
      <c r="AV39" s="1">
        <f t="shared" si="7"/>
        <v>8</v>
      </c>
      <c r="AW39" s="1">
        <f t="shared" si="8"/>
        <v>0</v>
      </c>
      <c r="AX39" s="1">
        <f t="shared" si="9"/>
        <v>47</v>
      </c>
      <c r="AY39" s="1">
        <f t="shared" si="10"/>
        <v>0</v>
      </c>
      <c r="AZ39" s="1">
        <f t="shared" si="11"/>
        <v>47</v>
      </c>
      <c r="BA39" s="1">
        <f t="shared" si="12"/>
      </c>
      <c r="BB39" s="1">
        <f t="shared" si="13"/>
      </c>
      <c r="BC39" s="1">
        <f t="shared" si="14"/>
      </c>
      <c r="BD39" s="1">
        <f t="shared" si="15"/>
      </c>
      <c r="BE39" s="1">
        <f t="shared" si="16"/>
        <v>0</v>
      </c>
      <c r="BF39" s="14">
        <f t="shared" si="17"/>
        <v>47</v>
      </c>
      <c r="BG39" s="1">
        <f t="shared" si="18"/>
        <v>0</v>
      </c>
      <c r="BH39" s="14">
        <f t="shared" si="19"/>
        <v>47</v>
      </c>
      <c r="BI39" s="14">
        <f t="shared" si="20"/>
        <v>0</v>
      </c>
      <c r="BJ39" s="14">
        <f t="shared" si="21"/>
        <v>47</v>
      </c>
      <c r="BK39" s="1">
        <f t="shared" si="22"/>
        <v>0</v>
      </c>
      <c r="BL39" s="14">
        <f t="shared" si="23"/>
        <v>47</v>
      </c>
      <c r="BM39" s="1">
        <f t="shared" si="24"/>
        <v>0</v>
      </c>
      <c r="BN39" s="14">
        <f t="shared" si="25"/>
        <v>47</v>
      </c>
      <c r="BO39" s="1">
        <f t="shared" si="26"/>
        <v>0</v>
      </c>
      <c r="BP39" s="14">
        <f t="shared" si="27"/>
        <v>47</v>
      </c>
      <c r="BQ39" s="1">
        <f t="shared" si="28"/>
        <v>0</v>
      </c>
      <c r="BR39" s="14">
        <f t="shared" si="29"/>
        <v>47</v>
      </c>
      <c r="BS39" s="1">
        <f t="shared" si="30"/>
        <v>0</v>
      </c>
      <c r="BT39" s="14">
        <f t="shared" si="31"/>
        <v>47</v>
      </c>
      <c r="BU39" s="1">
        <f t="shared" si="32"/>
      </c>
      <c r="BV39" s="1">
        <f t="shared" si="33"/>
      </c>
      <c r="BW39" s="1">
        <f t="shared" si="34"/>
      </c>
      <c r="BX39" s="1">
        <f t="shared" si="35"/>
      </c>
      <c r="BY39" s="1">
        <f t="shared" si="36"/>
      </c>
      <c r="BZ39" s="1">
        <f t="shared" si="37"/>
        <v>37</v>
      </c>
      <c r="CA39" s="1">
        <f t="shared" si="38"/>
        <v>4</v>
      </c>
      <c r="CB39" s="1">
        <f t="shared" si="39"/>
      </c>
      <c r="CC39" s="1">
        <f t="shared" si="40"/>
      </c>
      <c r="CD39" s="1">
        <f t="shared" si="41"/>
      </c>
      <c r="CE39" s="1">
        <f t="shared" si="42"/>
      </c>
      <c r="CF39" s="1">
        <f t="shared" si="43"/>
      </c>
      <c r="CG39" s="1">
        <f t="shared" si="44"/>
      </c>
      <c r="CH39" s="1">
        <f t="shared" si="45"/>
      </c>
      <c r="CI39" s="1">
        <f t="shared" si="46"/>
      </c>
      <c r="CJ39" s="1">
        <f t="shared" si="47"/>
        <v>5</v>
      </c>
      <c r="CK39" s="1">
        <f t="shared" si="48"/>
      </c>
      <c r="CL39" s="1">
        <f t="shared" si="49"/>
      </c>
      <c r="CM39" s="1">
        <f t="shared" si="50"/>
      </c>
      <c r="CN39" s="1">
        <f t="shared" si="51"/>
        <v>3</v>
      </c>
      <c r="CO39" s="1">
        <f t="shared" si="52"/>
      </c>
      <c r="CP39" s="1">
        <f t="shared" si="53"/>
      </c>
      <c r="CQ39" s="1">
        <f t="shared" si="54"/>
      </c>
      <c r="CR39" s="1">
        <f t="shared" si="55"/>
      </c>
      <c r="CS39" s="1">
        <f t="shared" si="56"/>
      </c>
      <c r="CT39" s="1">
        <f t="shared" si="57"/>
      </c>
      <c r="CU39" s="1">
        <f t="shared" si="58"/>
      </c>
      <c r="CV39" s="1">
        <f t="shared" si="59"/>
      </c>
      <c r="CW39" s="1">
        <f t="shared" si="60"/>
      </c>
      <c r="CX39" s="1">
        <f t="shared" si="61"/>
      </c>
      <c r="CY39" s="1">
        <f t="shared" si="62"/>
        <v>8</v>
      </c>
      <c r="CZ39" s="1">
        <f t="shared" si="63"/>
      </c>
      <c r="DA39" s="1">
        <f t="shared" si="64"/>
      </c>
      <c r="DB39" s="1">
        <f t="shared" si="65"/>
      </c>
      <c r="DC39" s="1">
        <f t="shared" si="66"/>
      </c>
      <c r="DD39" s="1">
        <f t="shared" si="67"/>
      </c>
      <c r="DE39" s="1">
        <f t="shared" si="68"/>
      </c>
      <c r="DF39" s="1">
        <f t="shared" si="69"/>
        <v>47</v>
      </c>
      <c r="DG39" s="1">
        <f t="shared" si="70"/>
      </c>
      <c r="DH39" s="2">
        <f t="shared" si="71"/>
        <v>64.35643564356435</v>
      </c>
      <c r="DI39" s="12"/>
      <c r="DJ39" s="12"/>
    </row>
    <row r="40" spans="1:114" ht="11.25" customHeight="1">
      <c r="A40" s="1">
        <v>12</v>
      </c>
      <c r="B40" s="11" t="s">
        <v>374</v>
      </c>
      <c r="C40" s="12" t="s">
        <v>173</v>
      </c>
      <c r="D40" s="11" t="s">
        <v>375</v>
      </c>
      <c r="E40" s="12" t="s">
        <v>173</v>
      </c>
      <c r="F40" s="12" t="s">
        <v>111</v>
      </c>
      <c r="G40" s="1">
        <v>1.5</v>
      </c>
      <c r="H40" s="1">
        <v>1.78</v>
      </c>
      <c r="I40" s="1">
        <v>1.72</v>
      </c>
      <c r="J40" s="1">
        <v>1.5</v>
      </c>
      <c r="K40" s="1">
        <v>1.58</v>
      </c>
      <c r="L40" s="1"/>
      <c r="M40" s="1"/>
      <c r="N40" s="1"/>
      <c r="O40" s="1"/>
      <c r="P40" s="1"/>
      <c r="Q40" s="1"/>
      <c r="S40" s="1">
        <v>1.78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t="s">
        <v>116</v>
      </c>
      <c r="AE40" s="1">
        <f>IF(B40="","",SUM(G40:K40))</f>
        <v>8.08</v>
      </c>
      <c r="AF40" s="1">
        <f>IF(B40="","",RANK(AE40,$AE$3:$AE$202,0))</f>
        <v>5</v>
      </c>
      <c r="AG40" s="13">
        <f>IF(B40="","",IF(LOOKUP(AF40,'[1]Fresno 2010 Pay Sheet'!$A$5:$A$35,'[1]Fresno 2010 Pay Sheet'!$B$5:$B$35)&gt;0,LOOKUP(AF40,'[1]Fresno 2010 Pay Sheet'!$A$5:$A$35,'[1]Fresno 2010 Pay Sheet'!$B$5:$B$35),0))</f>
        <v>400</v>
      </c>
      <c r="AH40" s="1">
        <f>IF(B40="","",SUM(S40:W40))</f>
        <v>1.78</v>
      </c>
      <c r="AI40" s="1">
        <f>IF(B40="","",RANK(AH40,$AH$3:$AH$202,0))</f>
        <v>73</v>
      </c>
      <c r="AJ40" s="13">
        <f>IF(B40="","",IF(LOOKUP(AI40,'[1]Fresno 2010 Pay Sheet'!$C$5:$C$35,'[1]Fresno 2010 Pay Sheet'!$D$5:$D$35)&gt;0,LOOKUP(AI40,'[1]Fresno 2010 Pay Sheet'!$C$5:$C$35,'[1]Fresno 2010 Pay Sheet'!$D$5:$D$35),0))</f>
        <v>0</v>
      </c>
      <c r="AK40" s="1">
        <f>IF(B40="","",AE40+AH40)</f>
        <v>9.86</v>
      </c>
      <c r="AL40" s="1">
        <f>IF(B40="","",RANK(AK40,$AK$3:$AK$202,0))</f>
        <v>38</v>
      </c>
      <c r="AM40" s="13">
        <f>IF(B40="","",IF(LOOKUP(AL40,'[1]Fresno 2010 Pay Sheet'!$E$5:$E$35,'[1]Fresno 2010 Pay Sheet'!$F$5:$F$35)&gt;0,LOOKUP(AL40,'[1]Fresno 2010 Pay Sheet'!$E$5:$E$35,'[1]Fresno 2010 Pay Sheet'!$F$5:$F$35),0))</f>
        <v>0</v>
      </c>
      <c r="AN40" s="1">
        <f t="shared" si="72"/>
        <v>-68</v>
      </c>
      <c r="AO40" s="1">
        <f t="shared" si="0"/>
      </c>
      <c r="AP40" s="1">
        <f t="shared" si="1"/>
        <v>5</v>
      </c>
      <c r="AQ40" s="1">
        <f t="shared" si="2"/>
        <v>1.78</v>
      </c>
      <c r="AR40" s="1">
        <f t="shared" si="3"/>
      </c>
      <c r="AS40" s="1">
        <f t="shared" si="4"/>
        <v>1</v>
      </c>
      <c r="AT40" s="1">
        <f t="shared" si="5"/>
        <v>1.78</v>
      </c>
      <c r="AU40" s="1">
        <f t="shared" si="6"/>
      </c>
      <c r="AV40" s="1">
        <f t="shared" si="7"/>
        <v>6</v>
      </c>
      <c r="AW40" s="1">
        <f t="shared" si="8"/>
        <v>0</v>
      </c>
      <c r="AX40" s="1">
        <f t="shared" si="9"/>
        <v>12</v>
      </c>
      <c r="AY40" s="1">
        <f t="shared" si="10"/>
        <v>0</v>
      </c>
      <c r="AZ40" s="1">
        <f t="shared" si="11"/>
        <v>12</v>
      </c>
      <c r="BA40" s="1">
        <f t="shared" si="12"/>
      </c>
      <c r="BB40" s="1">
        <f t="shared" si="13"/>
      </c>
      <c r="BC40" s="1">
        <f t="shared" si="14"/>
      </c>
      <c r="BD40" s="1">
        <f t="shared" si="15"/>
      </c>
      <c r="BE40" s="1">
        <f t="shared" si="16"/>
        <v>0</v>
      </c>
      <c r="BF40" s="14">
        <f t="shared" si="17"/>
        <v>12</v>
      </c>
      <c r="BG40" s="1">
        <f t="shared" si="18"/>
        <v>0</v>
      </c>
      <c r="BH40" s="14">
        <f t="shared" si="19"/>
        <v>12</v>
      </c>
      <c r="BI40" s="14">
        <f t="shared" si="20"/>
        <v>0</v>
      </c>
      <c r="BJ40" s="14">
        <f t="shared" si="21"/>
        <v>12</v>
      </c>
      <c r="BK40" s="1">
        <f t="shared" si="22"/>
        <v>0</v>
      </c>
      <c r="BL40" s="14">
        <f t="shared" si="23"/>
        <v>12</v>
      </c>
      <c r="BM40" s="1">
        <f t="shared" si="24"/>
        <v>0</v>
      </c>
      <c r="BN40" s="14">
        <f t="shared" si="25"/>
        <v>12</v>
      </c>
      <c r="BO40" s="1">
        <f t="shared" si="26"/>
        <v>0</v>
      </c>
      <c r="BP40" s="14">
        <f t="shared" si="27"/>
        <v>12</v>
      </c>
      <c r="BQ40" s="1">
        <f t="shared" si="28"/>
        <v>0</v>
      </c>
      <c r="BR40" s="14">
        <f t="shared" si="29"/>
        <v>12</v>
      </c>
      <c r="BS40" s="1">
        <f t="shared" si="30"/>
        <v>0</v>
      </c>
      <c r="BT40" s="14">
        <f t="shared" si="31"/>
        <v>12</v>
      </c>
      <c r="BU40" s="1">
        <f t="shared" si="32"/>
      </c>
      <c r="BV40" s="1">
        <f t="shared" si="33"/>
      </c>
      <c r="BW40" s="1">
        <f t="shared" si="34"/>
      </c>
      <c r="BX40" s="1">
        <f t="shared" si="35"/>
      </c>
      <c r="BY40" s="1">
        <f t="shared" si="36"/>
      </c>
      <c r="BZ40" s="1">
        <f t="shared" si="37"/>
      </c>
      <c r="CA40" s="1">
        <f t="shared" si="38"/>
      </c>
      <c r="CB40" s="1">
        <f t="shared" si="39"/>
      </c>
      <c r="CC40" s="1">
        <f t="shared" si="40"/>
      </c>
      <c r="CD40" s="1">
        <f t="shared" si="41"/>
      </c>
      <c r="CE40" s="1">
        <f t="shared" si="42"/>
      </c>
      <c r="CF40" s="1">
        <f t="shared" si="43"/>
      </c>
      <c r="CG40" s="1">
        <f t="shared" si="44"/>
      </c>
      <c r="CH40" s="1">
        <f t="shared" si="45"/>
      </c>
      <c r="CI40" s="1">
        <f t="shared" si="46"/>
      </c>
      <c r="CJ40" s="1">
        <f t="shared" si="47"/>
        <v>5</v>
      </c>
      <c r="CK40" s="1">
        <f t="shared" si="48"/>
      </c>
      <c r="CL40" s="1">
        <f t="shared" si="49"/>
        <v>1</v>
      </c>
      <c r="CM40" s="1">
        <f t="shared" si="50"/>
      </c>
      <c r="CN40" s="1">
        <f t="shared" si="51"/>
      </c>
      <c r="CO40" s="1">
        <f t="shared" si="52"/>
      </c>
      <c r="CP40" s="1">
        <f t="shared" si="53"/>
      </c>
      <c r="CQ40" s="1">
        <f t="shared" si="54"/>
      </c>
      <c r="CR40" s="1">
        <f t="shared" si="55"/>
      </c>
      <c r="CS40" s="1">
        <f t="shared" si="56"/>
      </c>
      <c r="CT40" s="1">
        <f t="shared" si="57"/>
      </c>
      <c r="CU40" s="1">
        <f t="shared" si="58"/>
      </c>
      <c r="CV40" s="1">
        <f t="shared" si="59"/>
      </c>
      <c r="CW40" s="1">
        <f t="shared" si="60"/>
        <v>6</v>
      </c>
      <c r="CX40" s="1">
        <f t="shared" si="61"/>
      </c>
      <c r="CY40" s="1">
        <f t="shared" si="62"/>
      </c>
      <c r="CZ40" s="1">
        <f t="shared" si="63"/>
      </c>
      <c r="DA40" s="1">
        <f t="shared" si="64"/>
      </c>
      <c r="DB40" s="1">
        <f t="shared" si="65"/>
        <v>38</v>
      </c>
      <c r="DC40" s="1">
        <f t="shared" si="66"/>
        <v>19</v>
      </c>
      <c r="DD40" s="1">
        <f t="shared" si="67"/>
      </c>
      <c r="DE40" s="1">
        <f t="shared" si="68"/>
        <v>12</v>
      </c>
      <c r="DF40" s="1">
        <f t="shared" si="69"/>
      </c>
      <c r="DG40" s="1">
        <f t="shared" si="70"/>
      </c>
      <c r="DH40" s="2">
        <f t="shared" si="71"/>
        <v>63.366336633663366</v>
      </c>
      <c r="DI40" s="12"/>
      <c r="DJ40" s="12"/>
    </row>
    <row r="41" spans="1:114" ht="11.25" customHeight="1">
      <c r="A41" s="1">
        <v>29</v>
      </c>
      <c r="B41" s="11" t="s">
        <v>124</v>
      </c>
      <c r="C41" s="12" t="s">
        <v>125</v>
      </c>
      <c r="D41" s="11" t="s">
        <v>126</v>
      </c>
      <c r="E41" s="12" t="s">
        <v>125</v>
      </c>
      <c r="F41" s="12" t="s">
        <v>111</v>
      </c>
      <c r="G41" s="1">
        <v>1.12</v>
      </c>
      <c r="H41" s="1">
        <v>1.32</v>
      </c>
      <c r="I41" s="1"/>
      <c r="J41" s="1"/>
      <c r="K41" s="1"/>
      <c r="L41" s="1"/>
      <c r="M41" s="1"/>
      <c r="N41" s="1"/>
      <c r="O41" s="1"/>
      <c r="P41" s="1"/>
      <c r="Q41" s="1"/>
      <c r="S41" s="1">
        <v>1.94</v>
      </c>
      <c r="T41" s="1">
        <v>1.5</v>
      </c>
      <c r="U41" s="1">
        <v>1.24</v>
      </c>
      <c r="V41" s="1">
        <v>1.24</v>
      </c>
      <c r="W41" s="1">
        <v>1.38</v>
      </c>
      <c r="X41" s="1"/>
      <c r="Y41" s="1"/>
      <c r="Z41" s="1"/>
      <c r="AA41" s="1"/>
      <c r="AB41" s="1"/>
      <c r="AC41" s="1"/>
      <c r="AD41" t="s">
        <v>127</v>
      </c>
      <c r="AE41" s="1">
        <f>IF(B41="","",SUM(G41:K41))</f>
        <v>2.4400000000000004</v>
      </c>
      <c r="AF41" s="1">
        <f>IF(B41="","",RANK(AE41,$AE$3:$AE$202,0))</f>
        <v>62</v>
      </c>
      <c r="AG41" s="13">
        <f>IF(B41="","",IF(LOOKUP(AF41,'[1]Fresno 2010 Pay Sheet'!$A$5:$A$35,'[1]Fresno 2010 Pay Sheet'!$B$5:$B$35)&gt;0,LOOKUP(AF41,'[1]Fresno 2010 Pay Sheet'!$A$5:$A$35,'[1]Fresno 2010 Pay Sheet'!$B$5:$B$35),0))</f>
        <v>0</v>
      </c>
      <c r="AH41" s="1">
        <f>IF(B41="","",SUM(S41:W41))</f>
        <v>7.3</v>
      </c>
      <c r="AI41" s="1">
        <f>IF(B41="","",RANK(AH41,$AH$3:$AH$202,0))</f>
        <v>12</v>
      </c>
      <c r="AJ41" s="13">
        <f>IF(B41="","",IF(LOOKUP(AI41,'[1]Fresno 2010 Pay Sheet'!$C$5:$C$35,'[1]Fresno 2010 Pay Sheet'!$D$5:$D$35)&gt;0,LOOKUP(AI41,'[1]Fresno 2010 Pay Sheet'!$C$5:$C$35,'[1]Fresno 2010 Pay Sheet'!$D$5:$D$35),0))</f>
        <v>100</v>
      </c>
      <c r="AK41" s="1">
        <f>IF(B41="","",AE41+AH41)</f>
        <v>9.74</v>
      </c>
      <c r="AL41" s="1">
        <f>IF(B41="","",RANK(AK41,$AK$3:$AK$202,0))</f>
        <v>39</v>
      </c>
      <c r="AM41" s="13">
        <f>IF(B41="","",IF(LOOKUP(AL41,'[1]Fresno 2010 Pay Sheet'!$E$5:$E$35,'[1]Fresno 2010 Pay Sheet'!$F$5:$F$35)&gt;0,LOOKUP(AL41,'[1]Fresno 2010 Pay Sheet'!$E$5:$E$35,'[1]Fresno 2010 Pay Sheet'!$F$5:$F$35),0))</f>
        <v>0</v>
      </c>
      <c r="AN41" s="1">
        <f t="shared" si="72"/>
        <v>50</v>
      </c>
      <c r="AO41" s="1">
        <f t="shared" si="0"/>
      </c>
      <c r="AP41" s="1">
        <f t="shared" si="1"/>
        <v>2</v>
      </c>
      <c r="AQ41" s="1">
        <f t="shared" si="2"/>
        <v>1.32</v>
      </c>
      <c r="AR41" s="1">
        <f t="shared" si="3"/>
      </c>
      <c r="AS41" s="1">
        <f t="shared" si="4"/>
        <v>5</v>
      </c>
      <c r="AT41" s="1">
        <f t="shared" si="5"/>
        <v>1.94</v>
      </c>
      <c r="AU41" s="1">
        <f t="shared" si="6"/>
      </c>
      <c r="AV41" s="1">
        <f t="shared" si="7"/>
        <v>7</v>
      </c>
      <c r="AW41" s="1">
        <f t="shared" si="8"/>
        <v>0</v>
      </c>
      <c r="AX41" s="1">
        <f t="shared" si="9"/>
        <v>29</v>
      </c>
      <c r="AY41" s="1">
        <f t="shared" si="10"/>
        <v>0</v>
      </c>
      <c r="AZ41" s="1">
        <f t="shared" si="11"/>
        <v>29</v>
      </c>
      <c r="BA41" s="1">
        <f t="shared" si="12"/>
      </c>
      <c r="BB41" s="1">
        <f t="shared" si="13"/>
      </c>
      <c r="BC41" s="1">
        <f t="shared" si="14"/>
      </c>
      <c r="BD41" s="1">
        <f t="shared" si="15"/>
      </c>
      <c r="BE41" s="1">
        <f t="shared" si="16"/>
        <v>0</v>
      </c>
      <c r="BF41" s="14">
        <f t="shared" si="17"/>
        <v>29</v>
      </c>
      <c r="BG41" s="1">
        <f t="shared" si="18"/>
        <v>0</v>
      </c>
      <c r="BH41" s="14">
        <f t="shared" si="19"/>
        <v>29</v>
      </c>
      <c r="BI41" s="14">
        <f t="shared" si="20"/>
        <v>0</v>
      </c>
      <c r="BJ41" s="14">
        <f t="shared" si="21"/>
        <v>29</v>
      </c>
      <c r="BK41" s="1">
        <f t="shared" si="22"/>
        <v>0</v>
      </c>
      <c r="BL41" s="14">
        <f t="shared" si="23"/>
        <v>29</v>
      </c>
      <c r="BM41" s="1">
        <f t="shared" si="24"/>
        <v>0</v>
      </c>
      <c r="BN41" s="14">
        <f t="shared" si="25"/>
        <v>29</v>
      </c>
      <c r="BO41" s="1">
        <f t="shared" si="26"/>
        <v>0</v>
      </c>
      <c r="BP41" s="14">
        <f t="shared" si="27"/>
        <v>29</v>
      </c>
      <c r="BQ41" s="1">
        <f t="shared" si="28"/>
        <v>0</v>
      </c>
      <c r="BR41" s="14">
        <f t="shared" si="29"/>
        <v>29</v>
      </c>
      <c r="BS41" s="1">
        <f t="shared" si="30"/>
        <v>0</v>
      </c>
      <c r="BT41" s="14">
        <f t="shared" si="31"/>
        <v>29</v>
      </c>
      <c r="BU41" s="1">
        <f t="shared" si="32"/>
      </c>
      <c r="BV41" s="1">
        <f t="shared" si="33"/>
      </c>
      <c r="BW41" s="1">
        <f t="shared" si="34"/>
      </c>
      <c r="BX41" s="1">
        <f t="shared" si="35"/>
      </c>
      <c r="BY41" s="1">
        <f t="shared" si="36"/>
      </c>
      <c r="BZ41" s="1">
        <f t="shared" si="37"/>
      </c>
      <c r="CA41" s="1">
        <f t="shared" si="38"/>
      </c>
      <c r="CB41" s="1">
        <f t="shared" si="39"/>
      </c>
      <c r="CC41" s="1">
        <f t="shared" si="40"/>
      </c>
      <c r="CD41" s="1">
        <f t="shared" si="41"/>
      </c>
      <c r="CE41" s="1">
        <f t="shared" si="42"/>
      </c>
      <c r="CF41" s="1">
        <f t="shared" si="43"/>
      </c>
      <c r="CG41" s="1">
        <f t="shared" si="44"/>
        <v>2</v>
      </c>
      <c r="CH41" s="1">
        <f t="shared" si="45"/>
      </c>
      <c r="CI41" s="1">
        <f t="shared" si="46"/>
      </c>
      <c r="CJ41" s="1">
        <f t="shared" si="47"/>
      </c>
      <c r="CK41" s="1">
        <f t="shared" si="48"/>
      </c>
      <c r="CL41" s="1">
        <f t="shared" si="49"/>
      </c>
      <c r="CM41" s="1">
        <f t="shared" si="50"/>
      </c>
      <c r="CN41" s="1">
        <f t="shared" si="51"/>
      </c>
      <c r="CO41" s="1">
        <f t="shared" si="52"/>
      </c>
      <c r="CP41" s="1">
        <f t="shared" si="53"/>
        <v>5</v>
      </c>
      <c r="CQ41" s="1">
        <f t="shared" si="54"/>
      </c>
      <c r="CR41" s="1">
        <f t="shared" si="55"/>
      </c>
      <c r="CS41" s="1">
        <f t="shared" si="56"/>
      </c>
      <c r="CT41" s="1">
        <f t="shared" si="57"/>
      </c>
      <c r="CU41" s="1">
        <f t="shared" si="58"/>
      </c>
      <c r="CV41" s="1">
        <f t="shared" si="59"/>
      </c>
      <c r="CW41" s="1">
        <f t="shared" si="60"/>
      </c>
      <c r="CX41" s="1">
        <f t="shared" si="61"/>
        <v>7</v>
      </c>
      <c r="CY41" s="1">
        <f t="shared" si="62"/>
      </c>
      <c r="CZ41" s="1">
        <f t="shared" si="63"/>
      </c>
      <c r="DA41" s="1">
        <f t="shared" si="64"/>
      </c>
      <c r="DB41" s="1">
        <f t="shared" si="65"/>
      </c>
      <c r="DC41" s="1">
        <f t="shared" si="66"/>
      </c>
      <c r="DD41" s="1">
        <f t="shared" si="67"/>
      </c>
      <c r="DE41" s="1">
        <f t="shared" si="68"/>
        <v>29</v>
      </c>
      <c r="DF41" s="1">
        <f t="shared" si="69"/>
      </c>
      <c r="DG41" s="1">
        <f t="shared" si="70"/>
      </c>
      <c r="DH41" s="2">
        <f t="shared" si="71"/>
        <v>62.37623762376238</v>
      </c>
      <c r="DI41" s="12"/>
      <c r="DJ41" s="12"/>
    </row>
    <row r="42" spans="1:114" ht="11.25" customHeight="1">
      <c r="A42" s="1">
        <v>41</v>
      </c>
      <c r="B42" s="11" t="s">
        <v>379</v>
      </c>
      <c r="C42" s="12" t="s">
        <v>213</v>
      </c>
      <c r="D42" s="11" t="s">
        <v>380</v>
      </c>
      <c r="E42" s="12" t="s">
        <v>213</v>
      </c>
      <c r="F42" s="12" t="s">
        <v>111</v>
      </c>
      <c r="G42" s="1">
        <v>1.44</v>
      </c>
      <c r="H42" s="1">
        <v>1.44</v>
      </c>
      <c r="I42" s="1">
        <v>1.03</v>
      </c>
      <c r="J42" s="1">
        <v>4.74</v>
      </c>
      <c r="K42" s="1"/>
      <c r="L42" s="1"/>
      <c r="M42" s="1"/>
      <c r="N42" s="1"/>
      <c r="O42" s="1"/>
      <c r="P42" s="1"/>
      <c r="Q42" s="1"/>
      <c r="S42" s="1">
        <v>1.09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t="s">
        <v>381</v>
      </c>
      <c r="AE42" s="1">
        <f>IF(B42="","",SUM(G42:K42))</f>
        <v>8.65</v>
      </c>
      <c r="AF42" s="1">
        <f>IF(B42="","",RANK(AE42,$AE$3:$AE$202,0))</f>
        <v>4</v>
      </c>
      <c r="AG42" s="13">
        <f>IF(B42="","",IF(LOOKUP(AF42,'[1]Fresno 2010 Pay Sheet'!$A$5:$A$35,'[1]Fresno 2010 Pay Sheet'!$B$5:$B$35)&gt;0,LOOKUP(AF42,'[1]Fresno 2010 Pay Sheet'!$A$5:$A$35,'[1]Fresno 2010 Pay Sheet'!$B$5:$B$35),0))</f>
        <v>500</v>
      </c>
      <c r="AH42" s="1">
        <f>IF(B42="","",SUM(S42:W42))</f>
        <v>1.09</v>
      </c>
      <c r="AI42" s="1">
        <f>IF(B42="","",RANK(AH42,$AH$3:$AH$202,0))</f>
        <v>81</v>
      </c>
      <c r="AJ42" s="13">
        <f>IF(B42="","",IF(LOOKUP(AI42,'[1]Fresno 2010 Pay Sheet'!$C$5:$C$35,'[1]Fresno 2010 Pay Sheet'!$D$5:$D$35)&gt;0,LOOKUP(AI42,'[1]Fresno 2010 Pay Sheet'!$C$5:$C$35,'[1]Fresno 2010 Pay Sheet'!$D$5:$D$35),0))</f>
        <v>0</v>
      </c>
      <c r="AK42" s="1">
        <f>IF(B42="","",AE42+AH42)</f>
        <v>9.74</v>
      </c>
      <c r="AL42" s="1">
        <f>IF(B42="","",RANK(AK42,$AK$3:$AK$202,0))</f>
        <v>39</v>
      </c>
      <c r="AM42" s="13">
        <f>IF(B42="","",IF(LOOKUP(AL42,'[1]Fresno 2010 Pay Sheet'!$E$5:$E$35,'[1]Fresno 2010 Pay Sheet'!$F$5:$F$35)&gt;0,LOOKUP(AL42,'[1]Fresno 2010 Pay Sheet'!$E$5:$E$35,'[1]Fresno 2010 Pay Sheet'!$F$5:$F$35),0))</f>
        <v>0</v>
      </c>
      <c r="AN42" s="1">
        <f t="shared" si="72"/>
        <v>-77</v>
      </c>
      <c r="AO42" s="1">
        <f t="shared" si="0"/>
      </c>
      <c r="AP42" s="1">
        <f t="shared" si="1"/>
        <v>4</v>
      </c>
      <c r="AQ42" s="1">
        <f t="shared" si="2"/>
        <v>4.74</v>
      </c>
      <c r="AR42" s="1">
        <f t="shared" si="3"/>
      </c>
      <c r="AS42" s="1">
        <f t="shared" si="4"/>
        <v>1</v>
      </c>
      <c r="AT42" s="1">
        <f t="shared" si="5"/>
        <v>1.09</v>
      </c>
      <c r="AU42" s="1">
        <f t="shared" si="6"/>
      </c>
      <c r="AV42" s="1">
        <f t="shared" si="7"/>
        <v>5</v>
      </c>
      <c r="AW42" s="1">
        <f t="shared" si="8"/>
        <v>0</v>
      </c>
      <c r="AX42" s="1">
        <f t="shared" si="9"/>
        <v>41</v>
      </c>
      <c r="AY42" s="1">
        <f t="shared" si="10"/>
        <v>0</v>
      </c>
      <c r="AZ42" s="1">
        <f t="shared" si="11"/>
        <v>41</v>
      </c>
      <c r="BA42" s="1">
        <f t="shared" si="12"/>
      </c>
      <c r="BB42" s="1">
        <f t="shared" si="13"/>
      </c>
      <c r="BC42" s="1">
        <f t="shared" si="14"/>
      </c>
      <c r="BD42" s="1">
        <f t="shared" si="15"/>
      </c>
      <c r="BE42" s="1">
        <f t="shared" si="16"/>
        <v>0</v>
      </c>
      <c r="BF42" s="14">
        <f t="shared" si="17"/>
        <v>41</v>
      </c>
      <c r="BG42" s="1">
        <f t="shared" si="18"/>
        <v>0</v>
      </c>
      <c r="BH42" s="14">
        <f t="shared" si="19"/>
        <v>41</v>
      </c>
      <c r="BI42" s="14">
        <f t="shared" si="20"/>
        <v>0</v>
      </c>
      <c r="BJ42" s="14">
        <f t="shared" si="21"/>
        <v>41</v>
      </c>
      <c r="BK42" s="1">
        <f t="shared" si="22"/>
        <v>0</v>
      </c>
      <c r="BL42" s="14">
        <f t="shared" si="23"/>
        <v>41</v>
      </c>
      <c r="BM42" s="1">
        <f t="shared" si="24"/>
        <v>0</v>
      </c>
      <c r="BN42" s="14">
        <f t="shared" si="25"/>
        <v>41</v>
      </c>
      <c r="BO42" s="1">
        <f t="shared" si="26"/>
        <v>0</v>
      </c>
      <c r="BP42" s="14">
        <f t="shared" si="27"/>
        <v>41</v>
      </c>
      <c r="BQ42" s="1">
        <f t="shared" si="28"/>
        <v>0</v>
      </c>
      <c r="BR42" s="14">
        <f t="shared" si="29"/>
        <v>41</v>
      </c>
      <c r="BS42" s="1">
        <f t="shared" si="30"/>
        <v>0</v>
      </c>
      <c r="BT42" s="14">
        <f t="shared" si="31"/>
        <v>41</v>
      </c>
      <c r="BU42" s="1">
        <f t="shared" si="32"/>
      </c>
      <c r="BV42" s="1">
        <f t="shared" si="33"/>
      </c>
      <c r="BW42" s="1">
        <f t="shared" si="34"/>
      </c>
      <c r="BX42" s="1">
        <f t="shared" si="35"/>
      </c>
      <c r="BY42" s="1">
        <f t="shared" si="36"/>
      </c>
      <c r="BZ42" s="1">
        <f t="shared" si="37"/>
      </c>
      <c r="CA42" s="1">
        <f t="shared" si="38"/>
      </c>
      <c r="CB42" s="1">
        <f t="shared" si="39"/>
      </c>
      <c r="CC42" s="1">
        <f t="shared" si="40"/>
      </c>
      <c r="CD42" s="1">
        <f t="shared" si="41"/>
      </c>
      <c r="CE42" s="1">
        <f t="shared" si="42"/>
      </c>
      <c r="CF42" s="1">
        <f t="shared" si="43"/>
      </c>
      <c r="CG42" s="1">
        <f t="shared" si="44"/>
      </c>
      <c r="CH42" s="1">
        <f t="shared" si="45"/>
      </c>
      <c r="CI42" s="1">
        <f t="shared" si="46"/>
        <v>4</v>
      </c>
      <c r="CJ42" s="1">
        <f t="shared" si="47"/>
      </c>
      <c r="CK42" s="1">
        <f t="shared" si="48"/>
      </c>
      <c r="CL42" s="1">
        <f t="shared" si="49"/>
        <v>1</v>
      </c>
      <c r="CM42" s="1">
        <f t="shared" si="50"/>
      </c>
      <c r="CN42" s="1">
        <f t="shared" si="51"/>
      </c>
      <c r="CO42" s="1">
        <f t="shared" si="52"/>
      </c>
      <c r="CP42" s="1">
        <f t="shared" si="53"/>
      </c>
      <c r="CQ42" s="1">
        <f t="shared" si="54"/>
      </c>
      <c r="CR42" s="1">
        <f t="shared" si="55"/>
      </c>
      <c r="CS42" s="1">
        <f t="shared" si="56"/>
      </c>
      <c r="CT42" s="1">
        <f t="shared" si="57"/>
      </c>
      <c r="CU42" s="1">
        <f t="shared" si="58"/>
      </c>
      <c r="CV42" s="1">
        <f t="shared" si="59"/>
        <v>5</v>
      </c>
      <c r="CW42" s="1">
        <f t="shared" si="60"/>
      </c>
      <c r="CX42" s="1">
        <f t="shared" si="61"/>
      </c>
      <c r="CY42" s="1">
        <f t="shared" si="62"/>
      </c>
      <c r="CZ42" s="1">
        <f t="shared" si="63"/>
      </c>
      <c r="DA42" s="1">
        <f t="shared" si="64"/>
      </c>
      <c r="DB42" s="1">
        <f t="shared" si="65"/>
      </c>
      <c r="DC42" s="1">
        <f t="shared" si="66"/>
      </c>
      <c r="DD42" s="1">
        <f t="shared" si="67"/>
      </c>
      <c r="DE42" s="1">
        <f t="shared" si="68"/>
        <v>41</v>
      </c>
      <c r="DF42" s="1">
        <f t="shared" si="69"/>
      </c>
      <c r="DG42" s="1">
        <f t="shared" si="70"/>
      </c>
      <c r="DH42" s="2">
        <f t="shared" si="71"/>
        <v>62.37623762376238</v>
      </c>
      <c r="DI42" s="12"/>
      <c r="DJ42" s="12"/>
    </row>
    <row r="43" spans="1:114" ht="11.25" customHeight="1">
      <c r="A43" s="1">
        <v>65</v>
      </c>
      <c r="B43" s="11" t="s">
        <v>108</v>
      </c>
      <c r="C43" s="12" t="s">
        <v>109</v>
      </c>
      <c r="D43" s="11" t="s">
        <v>110</v>
      </c>
      <c r="E43" s="12" t="s">
        <v>109</v>
      </c>
      <c r="F43" s="12" t="s">
        <v>111</v>
      </c>
      <c r="G43" s="1">
        <v>1.44</v>
      </c>
      <c r="H43" s="1"/>
      <c r="I43" s="1"/>
      <c r="J43" s="1"/>
      <c r="K43" s="1"/>
      <c r="L43" s="1"/>
      <c r="M43" s="1"/>
      <c r="N43" s="1"/>
      <c r="O43" s="1"/>
      <c r="P43" s="1"/>
      <c r="Q43" s="1"/>
      <c r="S43" s="1">
        <v>1.32</v>
      </c>
      <c r="T43" s="1">
        <v>2.64</v>
      </c>
      <c r="U43" s="1">
        <v>1.38</v>
      </c>
      <c r="V43" s="1">
        <v>1.5</v>
      </c>
      <c r="W43" s="1">
        <v>1.24</v>
      </c>
      <c r="X43" s="1"/>
      <c r="Y43" s="1"/>
      <c r="Z43" s="1"/>
      <c r="AA43" s="1"/>
      <c r="AB43" s="1"/>
      <c r="AC43" s="1"/>
      <c r="AD43" t="s">
        <v>107</v>
      </c>
      <c r="AE43" s="1">
        <f>IF(B43="","",SUM(G43:K43))</f>
        <v>1.44</v>
      </c>
      <c r="AF43" s="1">
        <f>IF(B43="","",RANK(AE43,$AE$3:$AE$202,0))</f>
        <v>68</v>
      </c>
      <c r="AG43" s="13">
        <f>IF(B43="","",IF(LOOKUP(AF43,'[1]Fresno 2010 Pay Sheet'!$A$5:$A$35,'[1]Fresno 2010 Pay Sheet'!$B$5:$B$35)&gt;0,LOOKUP(AF43,'[1]Fresno 2010 Pay Sheet'!$A$5:$A$35,'[1]Fresno 2010 Pay Sheet'!$B$5:$B$35),0))</f>
        <v>0</v>
      </c>
      <c r="AH43" s="1">
        <f>IF(B43="","",SUM(S43:W43))</f>
        <v>8.08</v>
      </c>
      <c r="AI43" s="1">
        <f>IF(B43="","",RANK(AH43,$AH$3:$AH$202,0))</f>
        <v>5</v>
      </c>
      <c r="AJ43" s="13">
        <f>IF(B43="","",IF(LOOKUP(AI43,'[1]Fresno 2010 Pay Sheet'!$C$5:$C$35,'[1]Fresno 2010 Pay Sheet'!$D$5:$D$35)&gt;0,LOOKUP(AI43,'[1]Fresno 2010 Pay Sheet'!$C$5:$C$35,'[1]Fresno 2010 Pay Sheet'!$D$5:$D$35),0))</f>
        <v>400</v>
      </c>
      <c r="AK43" s="1">
        <f>IF(B43="","",AE43+AH43)</f>
        <v>9.52</v>
      </c>
      <c r="AL43" s="1">
        <f>IF(B43="","",RANK(AK43,$AK$3:$AK$202,0))</f>
        <v>41</v>
      </c>
      <c r="AM43" s="13">
        <f>IF(B43="","",IF(LOOKUP(AL43,'[1]Fresno 2010 Pay Sheet'!$E$5:$E$35,'[1]Fresno 2010 Pay Sheet'!$F$5:$F$35)&gt;0,LOOKUP(AL43,'[1]Fresno 2010 Pay Sheet'!$E$5:$E$35,'[1]Fresno 2010 Pay Sheet'!$F$5:$F$35),0))</f>
        <v>0</v>
      </c>
      <c r="AN43" s="1">
        <f t="shared" si="72"/>
        <v>63</v>
      </c>
      <c r="AO43" s="1">
        <f t="shared" si="0"/>
      </c>
      <c r="AP43" s="1">
        <f t="shared" si="1"/>
        <v>1</v>
      </c>
      <c r="AQ43" s="1">
        <f t="shared" si="2"/>
        <v>1.44</v>
      </c>
      <c r="AR43" s="1">
        <f t="shared" si="3"/>
      </c>
      <c r="AS43" s="1">
        <f t="shared" si="4"/>
        <v>5</v>
      </c>
      <c r="AT43" s="1">
        <f t="shared" si="5"/>
        <v>2.64</v>
      </c>
      <c r="AU43" s="1">
        <f t="shared" si="6"/>
      </c>
      <c r="AV43" s="1">
        <f t="shared" si="7"/>
        <v>6</v>
      </c>
      <c r="AW43" s="1">
        <f t="shared" si="8"/>
        <v>0</v>
      </c>
      <c r="AX43" s="1">
        <f t="shared" si="9"/>
        <v>65</v>
      </c>
      <c r="AY43" s="1">
        <f t="shared" si="10"/>
        <v>0</v>
      </c>
      <c r="AZ43" s="1">
        <f t="shared" si="11"/>
        <v>65</v>
      </c>
      <c r="BA43" s="1">
        <f t="shared" si="12"/>
      </c>
      <c r="BB43" s="1">
        <f t="shared" si="13"/>
      </c>
      <c r="BC43" s="1">
        <f t="shared" si="14"/>
      </c>
      <c r="BD43" s="1">
        <f t="shared" si="15"/>
      </c>
      <c r="BE43" s="1">
        <f t="shared" si="16"/>
        <v>0</v>
      </c>
      <c r="BF43" s="14">
        <f t="shared" si="17"/>
        <v>65</v>
      </c>
      <c r="BG43" s="1">
        <f t="shared" si="18"/>
        <v>0</v>
      </c>
      <c r="BH43" s="14">
        <f t="shared" si="19"/>
        <v>65</v>
      </c>
      <c r="BI43" s="14">
        <f t="shared" si="20"/>
        <v>0</v>
      </c>
      <c r="BJ43" s="14">
        <f t="shared" si="21"/>
        <v>65</v>
      </c>
      <c r="BK43" s="1">
        <f t="shared" si="22"/>
        <v>0</v>
      </c>
      <c r="BL43" s="14">
        <f t="shared" si="23"/>
        <v>65</v>
      </c>
      <c r="BM43" s="1">
        <f t="shared" si="24"/>
        <v>0</v>
      </c>
      <c r="BN43" s="14">
        <f t="shared" si="25"/>
        <v>65</v>
      </c>
      <c r="BO43" s="1">
        <f t="shared" si="26"/>
        <v>0</v>
      </c>
      <c r="BP43" s="14">
        <f t="shared" si="27"/>
        <v>65</v>
      </c>
      <c r="BQ43" s="1">
        <f t="shared" si="28"/>
        <v>0</v>
      </c>
      <c r="BR43" s="14">
        <f t="shared" si="29"/>
        <v>65</v>
      </c>
      <c r="BS43" s="1">
        <f t="shared" si="30"/>
        <v>0</v>
      </c>
      <c r="BT43" s="14">
        <f t="shared" si="31"/>
        <v>65</v>
      </c>
      <c r="BU43" s="1">
        <f t="shared" si="32"/>
      </c>
      <c r="BV43" s="1">
        <f t="shared" si="33"/>
      </c>
      <c r="BW43" s="1">
        <f t="shared" si="34"/>
      </c>
      <c r="BX43" s="1">
        <f t="shared" si="35"/>
      </c>
      <c r="BY43" s="1">
        <f t="shared" si="36"/>
      </c>
      <c r="BZ43" s="1">
        <f t="shared" si="37"/>
      </c>
      <c r="CA43" s="1">
        <f t="shared" si="38"/>
      </c>
      <c r="CB43" s="1">
        <f t="shared" si="39"/>
      </c>
      <c r="CC43" s="1">
        <f t="shared" si="40"/>
      </c>
      <c r="CD43" s="1">
        <f t="shared" si="41"/>
      </c>
      <c r="CE43" s="1">
        <f t="shared" si="42"/>
      </c>
      <c r="CF43" s="1">
        <f t="shared" si="43"/>
        <v>1</v>
      </c>
      <c r="CG43" s="1">
        <f t="shared" si="44"/>
      </c>
      <c r="CH43" s="1">
        <f t="shared" si="45"/>
      </c>
      <c r="CI43" s="1">
        <f t="shared" si="46"/>
      </c>
      <c r="CJ43" s="1">
        <f t="shared" si="47"/>
      </c>
      <c r="CK43" s="1">
        <f t="shared" si="48"/>
      </c>
      <c r="CL43" s="1">
        <f t="shared" si="49"/>
      </c>
      <c r="CM43" s="1">
        <f t="shared" si="50"/>
      </c>
      <c r="CN43" s="1">
        <f t="shared" si="51"/>
      </c>
      <c r="CO43" s="1">
        <f t="shared" si="52"/>
      </c>
      <c r="CP43" s="1">
        <f t="shared" si="53"/>
        <v>5</v>
      </c>
      <c r="CQ43" s="1">
        <f t="shared" si="54"/>
      </c>
      <c r="CR43" s="1">
        <f t="shared" si="55"/>
      </c>
      <c r="CS43" s="1">
        <f t="shared" si="56"/>
      </c>
      <c r="CT43" s="1">
        <f t="shared" si="57"/>
      </c>
      <c r="CU43" s="1">
        <f t="shared" si="58"/>
      </c>
      <c r="CV43" s="1">
        <f t="shared" si="59"/>
      </c>
      <c r="CW43" s="1">
        <f t="shared" si="60"/>
        <v>6</v>
      </c>
      <c r="CX43" s="1">
        <f t="shared" si="61"/>
      </c>
      <c r="CY43" s="1">
        <f t="shared" si="62"/>
      </c>
      <c r="CZ43" s="1">
        <f t="shared" si="63"/>
      </c>
      <c r="DA43" s="1">
        <f t="shared" si="64"/>
      </c>
      <c r="DB43" s="1">
        <f t="shared" si="65"/>
      </c>
      <c r="DC43" s="1">
        <f t="shared" si="66"/>
      </c>
      <c r="DD43" s="1">
        <f t="shared" si="67"/>
      </c>
      <c r="DE43" s="1">
        <f t="shared" si="68"/>
        <v>65</v>
      </c>
      <c r="DF43" s="1">
        <f t="shared" si="69"/>
      </c>
      <c r="DG43" s="1">
        <f t="shared" si="70"/>
      </c>
      <c r="DH43" s="2">
        <f t="shared" si="71"/>
        <v>60.396039603960396</v>
      </c>
      <c r="DI43" s="12"/>
      <c r="DJ43" s="12"/>
    </row>
    <row r="44" spans="1:114" ht="11.25" customHeight="1">
      <c r="A44" s="1">
        <v>56</v>
      </c>
      <c r="B44" s="11" t="s">
        <v>361</v>
      </c>
      <c r="C44" s="12" t="s">
        <v>109</v>
      </c>
      <c r="D44" s="11" t="s">
        <v>362</v>
      </c>
      <c r="E44" s="12" t="s">
        <v>109</v>
      </c>
      <c r="F44" s="12" t="s">
        <v>111</v>
      </c>
      <c r="G44" s="1">
        <v>1.24</v>
      </c>
      <c r="H44" s="1">
        <v>1.44</v>
      </c>
      <c r="I44" s="1">
        <v>1.5</v>
      </c>
      <c r="J44" s="1">
        <v>1.5</v>
      </c>
      <c r="K44" s="1">
        <v>1.24</v>
      </c>
      <c r="L44" s="1"/>
      <c r="M44" s="1"/>
      <c r="N44" s="1"/>
      <c r="O44" s="1"/>
      <c r="P44" s="1"/>
      <c r="Q44" s="1"/>
      <c r="S44" s="1">
        <v>1.12</v>
      </c>
      <c r="T44" s="1">
        <v>1.24</v>
      </c>
      <c r="U44" s="1"/>
      <c r="V44" s="1"/>
      <c r="W44" s="1"/>
      <c r="X44" s="1"/>
      <c r="Y44" s="1"/>
      <c r="Z44" s="1"/>
      <c r="AA44" s="1"/>
      <c r="AB44" s="1"/>
      <c r="AC44" s="1"/>
      <c r="AD44" t="s">
        <v>116</v>
      </c>
      <c r="AE44" s="1">
        <f>IF(B44="","",SUM(G44:K44))</f>
        <v>6.92</v>
      </c>
      <c r="AF44" s="1">
        <f>IF(B44="","",RANK(AE44,$AE$3:$AE$202,0))</f>
        <v>20</v>
      </c>
      <c r="AG44" s="13">
        <f>IF(B44="","",IF(LOOKUP(AF44,'[1]Fresno 2010 Pay Sheet'!$A$5:$A$35,'[1]Fresno 2010 Pay Sheet'!$B$5:$B$35)&gt;0,LOOKUP(AF44,'[1]Fresno 2010 Pay Sheet'!$A$5:$A$35,'[1]Fresno 2010 Pay Sheet'!$B$5:$B$35),0))</f>
        <v>0</v>
      </c>
      <c r="AH44" s="1">
        <f>IF(B44="","",SUM(S44:W44))</f>
        <v>2.3600000000000003</v>
      </c>
      <c r="AI44" s="1">
        <f>IF(B44="","",RANK(AH44,$AH$3:$AH$202,0))</f>
        <v>66</v>
      </c>
      <c r="AJ44" s="13">
        <f>IF(B44="","",IF(LOOKUP(AI44,'[1]Fresno 2010 Pay Sheet'!$C$5:$C$35,'[1]Fresno 2010 Pay Sheet'!$D$5:$D$35)&gt;0,LOOKUP(AI44,'[1]Fresno 2010 Pay Sheet'!$C$5:$C$35,'[1]Fresno 2010 Pay Sheet'!$D$5:$D$35),0))</f>
        <v>0</v>
      </c>
      <c r="AK44" s="1">
        <f>IF(B44="","",AE44+AH44)</f>
        <v>9.280000000000001</v>
      </c>
      <c r="AL44" s="1">
        <f>IF(B44="","",RANK(AK44,$AK$3:$AK$202,0))</f>
        <v>42</v>
      </c>
      <c r="AM44" s="13">
        <f>IF(B44="","",IF(LOOKUP(AL44,'[1]Fresno 2010 Pay Sheet'!$E$5:$E$35,'[1]Fresno 2010 Pay Sheet'!$F$5:$F$35)&gt;0,LOOKUP(AL44,'[1]Fresno 2010 Pay Sheet'!$E$5:$E$35,'[1]Fresno 2010 Pay Sheet'!$F$5:$F$35),0))</f>
        <v>0</v>
      </c>
      <c r="AN44" s="1">
        <f t="shared" si="72"/>
        <v>-46</v>
      </c>
      <c r="AO44" s="1">
        <f t="shared" si="0"/>
      </c>
      <c r="AP44" s="1">
        <f t="shared" si="1"/>
        <v>5</v>
      </c>
      <c r="AQ44" s="1">
        <f t="shared" si="2"/>
        <v>1.5</v>
      </c>
      <c r="AR44" s="1">
        <f t="shared" si="3"/>
      </c>
      <c r="AS44" s="1">
        <f t="shared" si="4"/>
        <v>2</v>
      </c>
      <c r="AT44" s="1">
        <f t="shared" si="5"/>
        <v>1.24</v>
      </c>
      <c r="AU44" s="1">
        <f t="shared" si="6"/>
      </c>
      <c r="AV44" s="1">
        <f t="shared" si="7"/>
        <v>7</v>
      </c>
      <c r="AW44" s="1">
        <f t="shared" si="8"/>
        <v>0</v>
      </c>
      <c r="AX44" s="1">
        <f t="shared" si="9"/>
        <v>56</v>
      </c>
      <c r="AY44" s="1">
        <f t="shared" si="10"/>
        <v>0</v>
      </c>
      <c r="AZ44" s="1">
        <f t="shared" si="11"/>
        <v>56</v>
      </c>
      <c r="BA44" s="1">
        <f t="shared" si="12"/>
      </c>
      <c r="BB44" s="1">
        <f t="shared" si="13"/>
      </c>
      <c r="BC44" s="1">
        <f t="shared" si="14"/>
      </c>
      <c r="BD44" s="1">
        <f t="shared" si="15"/>
      </c>
      <c r="BE44" s="1">
        <f t="shared" si="16"/>
        <v>0</v>
      </c>
      <c r="BF44" s="14">
        <f t="shared" si="17"/>
        <v>56</v>
      </c>
      <c r="BG44" s="1">
        <f t="shared" si="18"/>
        <v>0</v>
      </c>
      <c r="BH44" s="14">
        <f t="shared" si="19"/>
        <v>56</v>
      </c>
      <c r="BI44" s="14">
        <f t="shared" si="20"/>
        <v>0</v>
      </c>
      <c r="BJ44" s="14">
        <f t="shared" si="21"/>
        <v>56</v>
      </c>
      <c r="BK44" s="1">
        <f t="shared" si="22"/>
        <v>0</v>
      </c>
      <c r="BL44" s="14">
        <f t="shared" si="23"/>
        <v>56</v>
      </c>
      <c r="BM44" s="1">
        <f t="shared" si="24"/>
        <v>0</v>
      </c>
      <c r="BN44" s="14">
        <f t="shared" si="25"/>
        <v>56</v>
      </c>
      <c r="BO44" s="1">
        <f t="shared" si="26"/>
        <v>0</v>
      </c>
      <c r="BP44" s="14">
        <f t="shared" si="27"/>
        <v>56</v>
      </c>
      <c r="BQ44" s="1">
        <f t="shared" si="28"/>
        <v>0</v>
      </c>
      <c r="BR44" s="14">
        <f t="shared" si="29"/>
        <v>56</v>
      </c>
      <c r="BS44" s="1">
        <f t="shared" si="30"/>
        <v>0</v>
      </c>
      <c r="BT44" s="14">
        <f t="shared" si="31"/>
        <v>56</v>
      </c>
      <c r="BU44" s="1">
        <f t="shared" si="32"/>
      </c>
      <c r="BV44" s="1">
        <f t="shared" si="33"/>
      </c>
      <c r="BW44" s="1">
        <f t="shared" si="34"/>
      </c>
      <c r="BX44" s="1">
        <f t="shared" si="35"/>
      </c>
      <c r="BY44" s="1">
        <f t="shared" si="36"/>
      </c>
      <c r="BZ44" s="1">
        <f t="shared" si="37"/>
      </c>
      <c r="CA44" s="1">
        <f t="shared" si="38"/>
      </c>
      <c r="CB44" s="1">
        <f t="shared" si="39"/>
      </c>
      <c r="CC44" s="1">
        <f t="shared" si="40"/>
      </c>
      <c r="CD44" s="1">
        <f t="shared" si="41"/>
      </c>
      <c r="CE44" s="1">
        <f t="shared" si="42"/>
      </c>
      <c r="CF44" s="1">
        <f t="shared" si="43"/>
      </c>
      <c r="CG44" s="1">
        <f t="shared" si="44"/>
      </c>
      <c r="CH44" s="1">
        <f t="shared" si="45"/>
      </c>
      <c r="CI44" s="1">
        <f t="shared" si="46"/>
      </c>
      <c r="CJ44" s="1">
        <f t="shared" si="47"/>
        <v>5</v>
      </c>
      <c r="CK44" s="1">
        <f t="shared" si="48"/>
      </c>
      <c r="CL44" s="1">
        <f t="shared" si="49"/>
      </c>
      <c r="CM44" s="1">
        <f t="shared" si="50"/>
        <v>2</v>
      </c>
      <c r="CN44" s="1">
        <f t="shared" si="51"/>
      </c>
      <c r="CO44" s="1">
        <f t="shared" si="52"/>
      </c>
      <c r="CP44" s="1">
        <f t="shared" si="53"/>
      </c>
      <c r="CQ44" s="1">
        <f t="shared" si="54"/>
      </c>
      <c r="CR44" s="1">
        <f t="shared" si="55"/>
      </c>
      <c r="CS44" s="1">
        <f t="shared" si="56"/>
      </c>
      <c r="CT44" s="1">
        <f t="shared" si="57"/>
      </c>
      <c r="CU44" s="1">
        <f t="shared" si="58"/>
      </c>
      <c r="CV44" s="1">
        <f t="shared" si="59"/>
      </c>
      <c r="CW44" s="1">
        <f t="shared" si="60"/>
      </c>
      <c r="CX44" s="1">
        <f t="shared" si="61"/>
        <v>7</v>
      </c>
      <c r="CY44" s="1">
        <f t="shared" si="62"/>
      </c>
      <c r="CZ44" s="1">
        <f t="shared" si="63"/>
      </c>
      <c r="DA44" s="1">
        <f t="shared" si="64"/>
      </c>
      <c r="DB44" s="1">
        <f t="shared" si="65"/>
        <v>42</v>
      </c>
      <c r="DC44" s="1">
        <f t="shared" si="66"/>
        <v>20</v>
      </c>
      <c r="DD44" s="1">
        <f t="shared" si="67"/>
      </c>
      <c r="DE44" s="1">
        <f t="shared" si="68"/>
        <v>56</v>
      </c>
      <c r="DF44" s="1">
        <f t="shared" si="69"/>
      </c>
      <c r="DG44" s="1">
        <f t="shared" si="70"/>
      </c>
      <c r="DH44" s="2">
        <f t="shared" si="71"/>
        <v>59.4059405940594</v>
      </c>
      <c r="DI44" s="12"/>
      <c r="DJ44" s="12"/>
    </row>
    <row r="45" spans="1:114" ht="11.25" customHeight="1">
      <c r="A45" s="1">
        <v>49</v>
      </c>
      <c r="B45" s="11" t="s">
        <v>372</v>
      </c>
      <c r="C45" s="12" t="s">
        <v>314</v>
      </c>
      <c r="D45" s="11" t="s">
        <v>373</v>
      </c>
      <c r="E45" s="12" t="s">
        <v>173</v>
      </c>
      <c r="F45" s="12" t="s">
        <v>111</v>
      </c>
      <c r="G45" s="1">
        <v>1.03</v>
      </c>
      <c r="H45" s="1">
        <v>1.12</v>
      </c>
      <c r="I45" s="1">
        <v>2.12</v>
      </c>
      <c r="J45" s="1">
        <v>1.64</v>
      </c>
      <c r="K45" s="1">
        <v>1.5</v>
      </c>
      <c r="L45" s="1"/>
      <c r="M45" s="1"/>
      <c r="N45" s="1"/>
      <c r="O45" s="1"/>
      <c r="P45" s="1"/>
      <c r="Q45" s="1"/>
      <c r="S45" s="1">
        <v>1.86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t="s">
        <v>116</v>
      </c>
      <c r="AE45" s="1">
        <f>IF(B45="","",SUM(G45:K45))</f>
        <v>7.41</v>
      </c>
      <c r="AF45" s="1">
        <f>IF(B45="","",RANK(AE45,$AE$3:$AE$202,0))</f>
        <v>10</v>
      </c>
      <c r="AG45" s="13">
        <f>IF(B45="","",IF(LOOKUP(AF45,'[1]Fresno 2010 Pay Sheet'!$A$5:$A$35,'[1]Fresno 2010 Pay Sheet'!$B$5:$B$35)&gt;0,LOOKUP(AF45,'[1]Fresno 2010 Pay Sheet'!$A$5:$A$35,'[1]Fresno 2010 Pay Sheet'!$B$5:$B$35),0))</f>
        <v>150</v>
      </c>
      <c r="AH45" s="1">
        <f>IF(B45="","",SUM(S45:W45))</f>
        <v>1.86</v>
      </c>
      <c r="AI45" s="1">
        <f>IF(B45="","",RANK(AH45,$AH$3:$AH$202,0))</f>
        <v>70</v>
      </c>
      <c r="AJ45" s="13">
        <f>IF(B45="","",IF(LOOKUP(AI45,'[1]Fresno 2010 Pay Sheet'!$C$5:$C$35,'[1]Fresno 2010 Pay Sheet'!$D$5:$D$35)&gt;0,LOOKUP(AI45,'[1]Fresno 2010 Pay Sheet'!$C$5:$C$35,'[1]Fresno 2010 Pay Sheet'!$D$5:$D$35),0))</f>
        <v>0</v>
      </c>
      <c r="AK45" s="1">
        <f>IF(B45="","",AE45+AH45)</f>
        <v>9.27</v>
      </c>
      <c r="AL45" s="1">
        <f>IF(B45="","",RANK(AK45,$AK$3:$AK$202,0))</f>
        <v>43</v>
      </c>
      <c r="AM45" s="13">
        <f>IF(B45="","",IF(LOOKUP(AL45,'[1]Fresno 2010 Pay Sheet'!$E$5:$E$35,'[1]Fresno 2010 Pay Sheet'!$F$5:$F$35)&gt;0,LOOKUP(AL45,'[1]Fresno 2010 Pay Sheet'!$E$5:$E$35,'[1]Fresno 2010 Pay Sheet'!$F$5:$F$35),0))</f>
        <v>0</v>
      </c>
      <c r="AN45" s="1">
        <f t="shared" si="72"/>
        <v>-60</v>
      </c>
      <c r="AO45" s="1">
        <f t="shared" si="0"/>
      </c>
      <c r="AP45" s="1">
        <f t="shared" si="1"/>
        <v>5</v>
      </c>
      <c r="AQ45" s="1">
        <f t="shared" si="2"/>
        <v>2.12</v>
      </c>
      <c r="AR45" s="1">
        <f t="shared" si="3"/>
      </c>
      <c r="AS45" s="1">
        <f t="shared" si="4"/>
        <v>1</v>
      </c>
      <c r="AT45" s="1">
        <f t="shared" si="5"/>
        <v>1.86</v>
      </c>
      <c r="AU45" s="1">
        <f t="shared" si="6"/>
      </c>
      <c r="AV45" s="1">
        <f t="shared" si="7"/>
        <v>6</v>
      </c>
      <c r="AW45" s="1">
        <f t="shared" si="8"/>
        <v>0</v>
      </c>
      <c r="AX45" s="1">
        <f t="shared" si="9"/>
        <v>49</v>
      </c>
      <c r="AY45" s="1">
        <f t="shared" si="10"/>
        <v>0</v>
      </c>
      <c r="AZ45" s="1">
        <f t="shared" si="11"/>
        <v>49</v>
      </c>
      <c r="BA45" s="1">
        <f t="shared" si="12"/>
      </c>
      <c r="BB45" s="1">
        <f t="shared" si="13"/>
      </c>
      <c r="BC45" s="1">
        <f t="shared" si="14"/>
      </c>
      <c r="BD45" s="1">
        <f t="shared" si="15"/>
      </c>
      <c r="BE45" s="1">
        <f t="shared" si="16"/>
        <v>0</v>
      </c>
      <c r="BF45" s="14">
        <f t="shared" si="17"/>
        <v>49</v>
      </c>
      <c r="BG45" s="1">
        <f t="shared" si="18"/>
        <v>0</v>
      </c>
      <c r="BH45" s="14">
        <f t="shared" si="19"/>
        <v>49</v>
      </c>
      <c r="BI45" s="14">
        <f t="shared" si="20"/>
        <v>0</v>
      </c>
      <c r="BJ45" s="14">
        <f t="shared" si="21"/>
        <v>49</v>
      </c>
      <c r="BK45" s="1">
        <f t="shared" si="22"/>
        <v>0</v>
      </c>
      <c r="BL45" s="14">
        <f t="shared" si="23"/>
        <v>49</v>
      </c>
      <c r="BM45" s="1">
        <f t="shared" si="24"/>
        <v>0</v>
      </c>
      <c r="BN45" s="14">
        <f t="shared" si="25"/>
        <v>49</v>
      </c>
      <c r="BO45" s="1">
        <f t="shared" si="26"/>
        <v>0</v>
      </c>
      <c r="BP45" s="14">
        <f t="shared" si="27"/>
        <v>49</v>
      </c>
      <c r="BQ45" s="1">
        <f t="shared" si="28"/>
        <v>0</v>
      </c>
      <c r="BR45" s="14">
        <f t="shared" si="29"/>
        <v>49</v>
      </c>
      <c r="BS45" s="1">
        <f t="shared" si="30"/>
        <v>0</v>
      </c>
      <c r="BT45" s="14">
        <f t="shared" si="31"/>
        <v>49</v>
      </c>
      <c r="BU45" s="1">
        <f t="shared" si="32"/>
      </c>
      <c r="BV45" s="1">
        <f t="shared" si="33"/>
      </c>
      <c r="BW45" s="1">
        <f t="shared" si="34"/>
      </c>
      <c r="BX45" s="1">
        <f t="shared" si="35"/>
      </c>
      <c r="BY45" s="1">
        <f t="shared" si="36"/>
      </c>
      <c r="BZ45" s="1">
        <f t="shared" si="37"/>
      </c>
      <c r="CA45" s="1">
        <f t="shared" si="38"/>
      </c>
      <c r="CB45" s="1">
        <f t="shared" si="39"/>
      </c>
      <c r="CC45" s="1">
        <f t="shared" si="40"/>
      </c>
      <c r="CD45" s="1">
        <f t="shared" si="41"/>
      </c>
      <c r="CE45" s="1">
        <f t="shared" si="42"/>
      </c>
      <c r="CF45" s="1">
        <f t="shared" si="43"/>
      </c>
      <c r="CG45" s="1">
        <f t="shared" si="44"/>
      </c>
      <c r="CH45" s="1">
        <f t="shared" si="45"/>
      </c>
      <c r="CI45" s="1">
        <f t="shared" si="46"/>
      </c>
      <c r="CJ45" s="1">
        <f t="shared" si="47"/>
        <v>5</v>
      </c>
      <c r="CK45" s="1">
        <f t="shared" si="48"/>
      </c>
      <c r="CL45" s="1">
        <f t="shared" si="49"/>
        <v>1</v>
      </c>
      <c r="CM45" s="1">
        <f t="shared" si="50"/>
      </c>
      <c r="CN45" s="1">
        <f t="shared" si="51"/>
      </c>
      <c r="CO45" s="1">
        <f t="shared" si="52"/>
      </c>
      <c r="CP45" s="1">
        <f t="shared" si="53"/>
      </c>
      <c r="CQ45" s="1">
        <f t="shared" si="54"/>
      </c>
      <c r="CR45" s="1">
        <f t="shared" si="55"/>
      </c>
      <c r="CS45" s="1">
        <f t="shared" si="56"/>
      </c>
      <c r="CT45" s="1">
        <f t="shared" si="57"/>
      </c>
      <c r="CU45" s="1">
        <f t="shared" si="58"/>
      </c>
      <c r="CV45" s="1">
        <f t="shared" si="59"/>
      </c>
      <c r="CW45" s="1">
        <f t="shared" si="60"/>
        <v>6</v>
      </c>
      <c r="CX45" s="1">
        <f t="shared" si="61"/>
      </c>
      <c r="CY45" s="1">
        <f t="shared" si="62"/>
      </c>
      <c r="CZ45" s="1">
        <f t="shared" si="63"/>
      </c>
      <c r="DA45" s="1">
        <f t="shared" si="64"/>
      </c>
      <c r="DB45" s="1">
        <f t="shared" si="65"/>
        <v>43</v>
      </c>
      <c r="DC45" s="1">
        <f t="shared" si="66"/>
        <v>21</v>
      </c>
      <c r="DD45" s="1">
        <f t="shared" si="67"/>
      </c>
      <c r="DE45" s="1">
        <f t="shared" si="68"/>
        <v>49</v>
      </c>
      <c r="DF45" s="1">
        <f t="shared" si="69"/>
      </c>
      <c r="DG45" s="1">
        <f t="shared" si="70"/>
      </c>
      <c r="DH45" s="2">
        <f t="shared" si="71"/>
        <v>58.415841584158414</v>
      </c>
      <c r="DI45" s="12"/>
      <c r="DJ45" s="12"/>
    </row>
    <row r="46" spans="1:114" ht="11.25" customHeight="1">
      <c r="A46" s="1">
        <v>101</v>
      </c>
      <c r="B46" s="11" t="s">
        <v>193</v>
      </c>
      <c r="C46" s="12" t="s">
        <v>194</v>
      </c>
      <c r="D46" s="17" t="s">
        <v>195</v>
      </c>
      <c r="E46" s="12" t="s">
        <v>194</v>
      </c>
      <c r="F46" s="18" t="s">
        <v>111</v>
      </c>
      <c r="G46" s="1">
        <v>1.32</v>
      </c>
      <c r="H46" s="1">
        <v>1.12</v>
      </c>
      <c r="I46" s="1">
        <v>1.32</v>
      </c>
      <c r="J46" s="1"/>
      <c r="K46" s="1"/>
      <c r="L46" s="1"/>
      <c r="M46" s="1"/>
      <c r="N46" s="1"/>
      <c r="O46" s="1"/>
      <c r="P46" s="1"/>
      <c r="Q46" s="1"/>
      <c r="S46" s="1">
        <v>1.18</v>
      </c>
      <c r="T46" s="1">
        <v>1.58</v>
      </c>
      <c r="U46" s="1">
        <v>1.32</v>
      </c>
      <c r="V46" s="1">
        <v>1.24</v>
      </c>
      <c r="W46" s="1"/>
      <c r="X46" s="1"/>
      <c r="Y46" s="1"/>
      <c r="Z46" s="1"/>
      <c r="AA46" s="1"/>
      <c r="AB46" s="1"/>
      <c r="AC46" s="1"/>
      <c r="AE46" s="1">
        <f>IF(B46="","",SUM(G46:K46))</f>
        <v>3.7600000000000007</v>
      </c>
      <c r="AF46" s="1">
        <f>IF(B46="","",RANK(AE46,$AE$3:$AE$202,0))</f>
        <v>53</v>
      </c>
      <c r="AG46" s="13">
        <f>IF(B46="","",IF(LOOKUP(AF46,'[1]Fresno 2010 Pay Sheet'!$A$5:$A$35,'[1]Fresno 2010 Pay Sheet'!$B$5:$B$35)&gt;0,LOOKUP(AF46,'[1]Fresno 2010 Pay Sheet'!$A$5:$A$35,'[1]Fresno 2010 Pay Sheet'!$B$5:$B$35),0))</f>
        <v>0</v>
      </c>
      <c r="AH46" s="1">
        <f>IF(B46="","",SUM(S46:W46))</f>
        <v>5.32</v>
      </c>
      <c r="AI46" s="1">
        <f>IF(B46="","",RANK(AH46,$AH$3:$AH$202,0))</f>
        <v>41</v>
      </c>
      <c r="AJ46" s="13">
        <f>IF(B46="","",IF(LOOKUP(AI46,'[1]Fresno 2010 Pay Sheet'!$C$5:$C$35,'[1]Fresno 2010 Pay Sheet'!$D$5:$D$35)&gt;0,LOOKUP(AI46,'[1]Fresno 2010 Pay Sheet'!$C$5:$C$35,'[1]Fresno 2010 Pay Sheet'!$D$5:$D$35),0))</f>
        <v>0</v>
      </c>
      <c r="AK46" s="1">
        <f>IF(B46="","",AE46+AH46)</f>
        <v>9.080000000000002</v>
      </c>
      <c r="AL46" s="1">
        <f>IF(B46="","",RANK(AK46,$AK$3:$AK$202,0))</f>
        <v>44</v>
      </c>
      <c r="AM46" s="13">
        <f>IF(B46="","",IF(LOOKUP(AL46,'[1]Fresno 2010 Pay Sheet'!$E$5:$E$35,'[1]Fresno 2010 Pay Sheet'!$F$5:$F$35)&gt;0,LOOKUP(AL46,'[1]Fresno 2010 Pay Sheet'!$E$5:$E$35,'[1]Fresno 2010 Pay Sheet'!$F$5:$F$35),0))</f>
        <v>0</v>
      </c>
      <c r="AN46" s="1">
        <f t="shared" si="72"/>
        <v>12</v>
      </c>
      <c r="AO46" s="1">
        <f t="shared" si="0"/>
      </c>
      <c r="AP46" s="1">
        <f t="shared" si="1"/>
        <v>3</v>
      </c>
      <c r="AQ46" s="1">
        <f t="shared" si="2"/>
        <v>1.32</v>
      </c>
      <c r="AR46" s="1">
        <f t="shared" si="3"/>
      </c>
      <c r="AS46" s="1">
        <f t="shared" si="4"/>
        <v>4</v>
      </c>
      <c r="AT46" s="1">
        <f t="shared" si="5"/>
        <v>1.58</v>
      </c>
      <c r="AU46" s="1">
        <f t="shared" si="6"/>
      </c>
      <c r="AV46" s="1">
        <f t="shared" si="7"/>
        <v>7</v>
      </c>
      <c r="AW46" s="1">
        <f t="shared" si="8"/>
        <v>0</v>
      </c>
      <c r="AX46" s="1">
        <f t="shared" si="9"/>
        <v>101</v>
      </c>
      <c r="AY46" s="1">
        <f t="shared" si="10"/>
        <v>0</v>
      </c>
      <c r="AZ46" s="1">
        <f t="shared" si="11"/>
        <v>101</v>
      </c>
      <c r="BA46" s="1">
        <f t="shared" si="12"/>
      </c>
      <c r="BB46" s="1">
        <f t="shared" si="13"/>
      </c>
      <c r="BC46" s="1">
        <f t="shared" si="14"/>
      </c>
      <c r="BD46" s="1">
        <f t="shared" si="15"/>
      </c>
      <c r="BE46" s="1">
        <f t="shared" si="16"/>
        <v>0</v>
      </c>
      <c r="BF46" s="14">
        <f t="shared" si="17"/>
        <v>101</v>
      </c>
      <c r="BG46" s="1">
        <f t="shared" si="18"/>
        <v>0</v>
      </c>
      <c r="BH46" s="14">
        <f t="shared" si="19"/>
        <v>101</v>
      </c>
      <c r="BI46" s="14">
        <f t="shared" si="20"/>
        <v>0</v>
      </c>
      <c r="BJ46" s="14">
        <f t="shared" si="21"/>
        <v>101</v>
      </c>
      <c r="BK46" s="1">
        <f t="shared" si="22"/>
        <v>0</v>
      </c>
      <c r="BL46" s="14">
        <f t="shared" si="23"/>
        <v>101</v>
      </c>
      <c r="BM46" s="1">
        <f t="shared" si="24"/>
        <v>0</v>
      </c>
      <c r="BN46" s="14">
        <f t="shared" si="25"/>
        <v>101</v>
      </c>
      <c r="BO46" s="1">
        <f t="shared" si="26"/>
        <v>0</v>
      </c>
      <c r="BP46" s="14">
        <f t="shared" si="27"/>
        <v>101</v>
      </c>
      <c r="BQ46" s="1">
        <f t="shared" si="28"/>
        <v>0</v>
      </c>
      <c r="BR46" s="14">
        <f t="shared" si="29"/>
        <v>101</v>
      </c>
      <c r="BS46" s="1">
        <f t="shared" si="30"/>
        <v>0</v>
      </c>
      <c r="BT46" s="14">
        <f t="shared" si="31"/>
        <v>101</v>
      </c>
      <c r="BU46" s="1">
        <f t="shared" si="32"/>
      </c>
      <c r="BV46" s="1">
        <f t="shared" si="33"/>
      </c>
      <c r="BW46" s="1">
        <f t="shared" si="34"/>
      </c>
      <c r="BX46" s="1">
        <f t="shared" si="35"/>
      </c>
      <c r="BY46" s="1">
        <f t="shared" si="36"/>
      </c>
      <c r="BZ46" s="1">
        <f t="shared" si="37"/>
      </c>
      <c r="CA46" s="1">
        <f t="shared" si="38"/>
      </c>
      <c r="CB46" s="1">
        <f t="shared" si="39"/>
      </c>
      <c r="CC46" s="1">
        <f t="shared" si="40"/>
      </c>
      <c r="CD46" s="1">
        <f t="shared" si="41"/>
      </c>
      <c r="CE46" s="1">
        <f t="shared" si="42"/>
      </c>
      <c r="CF46" s="1">
        <f t="shared" si="43"/>
      </c>
      <c r="CG46" s="1">
        <f t="shared" si="44"/>
      </c>
      <c r="CH46" s="1">
        <f t="shared" si="45"/>
        <v>3</v>
      </c>
      <c r="CI46" s="1">
        <f t="shared" si="46"/>
      </c>
      <c r="CJ46" s="1">
        <f t="shared" si="47"/>
      </c>
      <c r="CK46" s="1">
        <f t="shared" si="48"/>
      </c>
      <c r="CL46" s="1">
        <f t="shared" si="49"/>
      </c>
      <c r="CM46" s="1">
        <f t="shared" si="50"/>
      </c>
      <c r="CN46" s="1">
        <f t="shared" si="51"/>
      </c>
      <c r="CO46" s="1">
        <f t="shared" si="52"/>
        <v>4</v>
      </c>
      <c r="CP46" s="1">
        <f t="shared" si="53"/>
      </c>
      <c r="CQ46" s="1">
        <f t="shared" si="54"/>
      </c>
      <c r="CR46" s="1">
        <f t="shared" si="55"/>
      </c>
      <c r="CS46" s="1">
        <f t="shared" si="56"/>
      </c>
      <c r="CT46" s="1">
        <f t="shared" si="57"/>
      </c>
      <c r="CU46" s="1">
        <f t="shared" si="58"/>
      </c>
      <c r="CV46" s="1">
        <f t="shared" si="59"/>
      </c>
      <c r="CW46" s="1">
        <f t="shared" si="60"/>
      </c>
      <c r="CX46" s="1">
        <f t="shared" si="61"/>
        <v>7</v>
      </c>
      <c r="CY46" s="1">
        <f t="shared" si="62"/>
      </c>
      <c r="CZ46" s="1">
        <f t="shared" si="63"/>
      </c>
      <c r="DA46" s="1">
        <f t="shared" si="64"/>
      </c>
      <c r="DB46" s="1">
        <f t="shared" si="65"/>
      </c>
      <c r="DC46" s="1">
        <f t="shared" si="66"/>
      </c>
      <c r="DD46" s="1">
        <f t="shared" si="67"/>
      </c>
      <c r="DE46" s="1">
        <f t="shared" si="68"/>
        <v>101</v>
      </c>
      <c r="DF46" s="1">
        <f t="shared" si="69"/>
      </c>
      <c r="DG46" s="1">
        <f t="shared" si="70"/>
      </c>
      <c r="DH46" s="2">
        <f t="shared" si="71"/>
        <v>57.42574257425742</v>
      </c>
      <c r="DI46" s="12"/>
      <c r="DJ46" s="12"/>
    </row>
    <row r="47" spans="1:114" ht="11.25" customHeight="1">
      <c r="A47" s="1">
        <v>94</v>
      </c>
      <c r="B47" s="11" t="s">
        <v>324</v>
      </c>
      <c r="C47" s="12" t="s">
        <v>151</v>
      </c>
      <c r="D47" s="11" t="s">
        <v>325</v>
      </c>
      <c r="E47" s="12" t="s">
        <v>148</v>
      </c>
      <c r="F47" s="12" t="s">
        <v>111</v>
      </c>
      <c r="G47" s="1">
        <v>1.18</v>
      </c>
      <c r="H47" s="1">
        <v>1.12</v>
      </c>
      <c r="I47" s="1">
        <v>1.5</v>
      </c>
      <c r="J47" s="1">
        <v>1.24</v>
      </c>
      <c r="K47" s="1">
        <v>1.12</v>
      </c>
      <c r="L47" s="1"/>
      <c r="M47" s="1"/>
      <c r="N47" s="1"/>
      <c r="O47" s="1"/>
      <c r="P47" s="1"/>
      <c r="Q47" s="1"/>
      <c r="S47" s="1">
        <v>1.38</v>
      </c>
      <c r="T47" s="1">
        <v>1.44</v>
      </c>
      <c r="U47" s="1"/>
      <c r="V47" s="1"/>
      <c r="W47" s="1"/>
      <c r="X47" s="1"/>
      <c r="Y47" s="1"/>
      <c r="Z47" s="1"/>
      <c r="AA47" s="1"/>
      <c r="AB47" s="1"/>
      <c r="AC47" s="1"/>
      <c r="AD47"/>
      <c r="AE47" s="1">
        <f>IF(B47="","",SUM(G47:K47))</f>
        <v>6.16</v>
      </c>
      <c r="AF47" s="1">
        <f>IF(B47="","",RANK(AE47,$AE$3:$AE$202,0))</f>
        <v>38</v>
      </c>
      <c r="AG47" s="13">
        <f>IF(B47="","",IF(LOOKUP(AF47,'[1]Fresno 2010 Pay Sheet'!$A$5:$A$35,'[1]Fresno 2010 Pay Sheet'!$B$5:$B$35)&gt;0,LOOKUP(AF47,'[1]Fresno 2010 Pay Sheet'!$A$5:$A$35,'[1]Fresno 2010 Pay Sheet'!$B$5:$B$35),0))</f>
        <v>0</v>
      </c>
      <c r="AH47" s="1">
        <f>IF(B47="","",SUM(S47:W47))</f>
        <v>2.82</v>
      </c>
      <c r="AI47" s="1">
        <f>IF(B47="","",RANK(AH47,$AH$3:$AH$202,0))</f>
        <v>58</v>
      </c>
      <c r="AJ47" s="13">
        <f>IF(B47="","",IF(LOOKUP(AI47,'[1]Fresno 2010 Pay Sheet'!$C$5:$C$35,'[1]Fresno 2010 Pay Sheet'!$D$5:$D$35)&gt;0,LOOKUP(AI47,'[1]Fresno 2010 Pay Sheet'!$C$5:$C$35,'[1]Fresno 2010 Pay Sheet'!$D$5:$D$35),0))</f>
        <v>0</v>
      </c>
      <c r="AK47" s="1">
        <f>IF(B47="","",AE47+AH47)</f>
        <v>8.98</v>
      </c>
      <c r="AL47" s="1">
        <f>IF(B47="","",RANK(AK47,$AK$3:$AK$202,0))</f>
        <v>45</v>
      </c>
      <c r="AM47" s="13">
        <f>IF(B47="","",IF(LOOKUP(AL47,'[1]Fresno 2010 Pay Sheet'!$E$5:$E$35,'[1]Fresno 2010 Pay Sheet'!$F$5:$F$35)&gt;0,LOOKUP(AL47,'[1]Fresno 2010 Pay Sheet'!$E$5:$E$35,'[1]Fresno 2010 Pay Sheet'!$F$5:$F$35),0))</f>
        <v>0</v>
      </c>
      <c r="AN47" s="1">
        <f t="shared" si="72"/>
        <v>-20</v>
      </c>
      <c r="AO47" s="1">
        <f t="shared" si="0"/>
      </c>
      <c r="AP47" s="1">
        <f t="shared" si="1"/>
        <v>5</v>
      </c>
      <c r="AQ47" s="1">
        <f t="shared" si="2"/>
        <v>1.5</v>
      </c>
      <c r="AR47" s="1">
        <f t="shared" si="3"/>
      </c>
      <c r="AS47" s="1">
        <f t="shared" si="4"/>
        <v>2</v>
      </c>
      <c r="AT47" s="1">
        <f t="shared" si="5"/>
        <v>1.44</v>
      </c>
      <c r="AU47" s="1">
        <f t="shared" si="6"/>
      </c>
      <c r="AV47" s="1">
        <f t="shared" si="7"/>
        <v>7</v>
      </c>
      <c r="AW47" s="1">
        <f t="shared" si="8"/>
        <v>0</v>
      </c>
      <c r="AX47" s="1">
        <f t="shared" si="9"/>
        <v>94</v>
      </c>
      <c r="AY47" s="1">
        <f t="shared" si="10"/>
        <v>0</v>
      </c>
      <c r="AZ47" s="1">
        <f t="shared" si="11"/>
        <v>94</v>
      </c>
      <c r="BA47" s="1">
        <f t="shared" si="12"/>
      </c>
      <c r="BB47" s="1">
        <f t="shared" si="13"/>
      </c>
      <c r="BC47" s="1">
        <f t="shared" si="14"/>
      </c>
      <c r="BD47" s="1">
        <f t="shared" si="15"/>
      </c>
      <c r="BE47" s="1">
        <f t="shared" si="16"/>
        <v>0</v>
      </c>
      <c r="BF47" s="14">
        <f t="shared" si="17"/>
        <v>94</v>
      </c>
      <c r="BG47" s="1">
        <f t="shared" si="18"/>
        <v>0</v>
      </c>
      <c r="BH47" s="14">
        <f t="shared" si="19"/>
        <v>94</v>
      </c>
      <c r="BI47" s="14">
        <f t="shared" si="20"/>
        <v>0</v>
      </c>
      <c r="BJ47" s="14">
        <f t="shared" si="21"/>
        <v>94</v>
      </c>
      <c r="BK47" s="1">
        <f t="shared" si="22"/>
        <v>0</v>
      </c>
      <c r="BL47" s="14">
        <f t="shared" si="23"/>
        <v>94</v>
      </c>
      <c r="BM47" s="1">
        <f t="shared" si="24"/>
        <v>0</v>
      </c>
      <c r="BN47" s="14">
        <f t="shared" si="25"/>
        <v>94</v>
      </c>
      <c r="BO47" s="1">
        <f t="shared" si="26"/>
        <v>0</v>
      </c>
      <c r="BP47" s="14">
        <f t="shared" si="27"/>
        <v>94</v>
      </c>
      <c r="BQ47" s="1">
        <f t="shared" si="28"/>
        <v>0</v>
      </c>
      <c r="BR47" s="14">
        <f t="shared" si="29"/>
        <v>94</v>
      </c>
      <c r="BS47" s="1">
        <f t="shared" si="30"/>
        <v>0</v>
      </c>
      <c r="BT47" s="14">
        <f t="shared" si="31"/>
        <v>94</v>
      </c>
      <c r="BU47" s="1">
        <f t="shared" si="32"/>
      </c>
      <c r="BV47" s="1">
        <f t="shared" si="33"/>
      </c>
      <c r="BW47" s="1">
        <f t="shared" si="34"/>
      </c>
      <c r="BX47" s="1">
        <f t="shared" si="35"/>
      </c>
      <c r="BY47" s="1">
        <f t="shared" si="36"/>
      </c>
      <c r="BZ47" s="1">
        <f t="shared" si="37"/>
      </c>
      <c r="CA47" s="1">
        <f t="shared" si="38"/>
      </c>
      <c r="CB47" s="1">
        <f t="shared" si="39"/>
      </c>
      <c r="CC47" s="1">
        <f t="shared" si="40"/>
      </c>
      <c r="CD47" s="1">
        <f t="shared" si="41"/>
      </c>
      <c r="CE47" s="1">
        <f t="shared" si="42"/>
      </c>
      <c r="CF47" s="1">
        <f t="shared" si="43"/>
      </c>
      <c r="CG47" s="1">
        <f t="shared" si="44"/>
      </c>
      <c r="CH47" s="1">
        <f t="shared" si="45"/>
      </c>
      <c r="CI47" s="1">
        <f t="shared" si="46"/>
      </c>
      <c r="CJ47" s="1">
        <f t="shared" si="47"/>
        <v>5</v>
      </c>
      <c r="CK47" s="1">
        <f t="shared" si="48"/>
      </c>
      <c r="CL47" s="1">
        <f t="shared" si="49"/>
      </c>
      <c r="CM47" s="1">
        <f t="shared" si="50"/>
        <v>2</v>
      </c>
      <c r="CN47" s="1">
        <f t="shared" si="51"/>
      </c>
      <c r="CO47" s="1">
        <f t="shared" si="52"/>
      </c>
      <c r="CP47" s="1">
        <f t="shared" si="53"/>
      </c>
      <c r="CQ47" s="1">
        <f t="shared" si="54"/>
      </c>
      <c r="CR47" s="1">
        <f t="shared" si="55"/>
      </c>
      <c r="CS47" s="1">
        <f t="shared" si="56"/>
      </c>
      <c r="CT47" s="1">
        <f t="shared" si="57"/>
      </c>
      <c r="CU47" s="1">
        <f t="shared" si="58"/>
      </c>
      <c r="CV47" s="1">
        <f t="shared" si="59"/>
      </c>
      <c r="CW47" s="1">
        <f t="shared" si="60"/>
      </c>
      <c r="CX47" s="1">
        <f t="shared" si="61"/>
        <v>7</v>
      </c>
      <c r="CY47" s="1">
        <f t="shared" si="62"/>
      </c>
      <c r="CZ47" s="1">
        <f t="shared" si="63"/>
      </c>
      <c r="DA47" s="1">
        <f t="shared" si="64"/>
      </c>
      <c r="DB47" s="1">
        <f t="shared" si="65"/>
      </c>
      <c r="DC47" s="1">
        <f t="shared" si="66"/>
      </c>
      <c r="DD47" s="1">
        <f t="shared" si="67"/>
      </c>
      <c r="DE47" s="1">
        <f t="shared" si="68"/>
        <v>94</v>
      </c>
      <c r="DF47" s="1">
        <f t="shared" si="69"/>
      </c>
      <c r="DG47" s="1">
        <f t="shared" si="70"/>
      </c>
      <c r="DH47" s="2">
        <f t="shared" si="71"/>
        <v>56.43564356435643</v>
      </c>
      <c r="DI47" s="12"/>
      <c r="DJ47" s="12"/>
    </row>
    <row r="48" spans="1:114" ht="11.25" customHeight="1">
      <c r="A48" s="1">
        <v>57</v>
      </c>
      <c r="B48" s="11" t="s">
        <v>117</v>
      </c>
      <c r="C48" s="12" t="s">
        <v>118</v>
      </c>
      <c r="D48" s="11" t="s">
        <v>119</v>
      </c>
      <c r="E48" s="12" t="s">
        <v>104</v>
      </c>
      <c r="F48" s="12" t="s">
        <v>111</v>
      </c>
      <c r="G48" s="1">
        <v>1.58</v>
      </c>
      <c r="H48" s="1"/>
      <c r="I48" s="1"/>
      <c r="J48" s="1"/>
      <c r="K48" s="1"/>
      <c r="L48" s="1"/>
      <c r="M48" s="1"/>
      <c r="N48" s="1"/>
      <c r="O48" s="1"/>
      <c r="P48" s="1"/>
      <c r="Q48" s="1"/>
      <c r="S48" s="1">
        <v>1.5</v>
      </c>
      <c r="T48" s="1">
        <v>1.18</v>
      </c>
      <c r="U48" s="1">
        <v>1.64</v>
      </c>
      <c r="V48" s="1">
        <v>1.24</v>
      </c>
      <c r="W48" s="1">
        <v>1.72</v>
      </c>
      <c r="X48" s="1"/>
      <c r="Y48" s="1"/>
      <c r="Z48" s="1"/>
      <c r="AA48" s="1"/>
      <c r="AB48" s="1"/>
      <c r="AC48" s="1"/>
      <c r="AD48" t="s">
        <v>120</v>
      </c>
      <c r="AE48" s="1">
        <f>IF(B48="","",SUM(G48:K48))</f>
        <v>1.58</v>
      </c>
      <c r="AF48" s="1">
        <f>IF(B48="","",RANK(AE48,$AE$3:$AE$202,0))</f>
        <v>66</v>
      </c>
      <c r="AG48" s="13">
        <f>IF(B48="","",IF(LOOKUP(AF48,'[1]Fresno 2010 Pay Sheet'!$A$5:$A$35,'[1]Fresno 2010 Pay Sheet'!$B$5:$B$35)&gt;0,LOOKUP(AF48,'[1]Fresno 2010 Pay Sheet'!$A$5:$A$35,'[1]Fresno 2010 Pay Sheet'!$B$5:$B$35),0))</f>
        <v>0</v>
      </c>
      <c r="AH48" s="1">
        <f>IF(B48="","",SUM(S48:W48))</f>
        <v>7.279999999999999</v>
      </c>
      <c r="AI48" s="1">
        <f>IF(B48="","",RANK(AH48,$AH$3:$AH$202,0))</f>
        <v>14</v>
      </c>
      <c r="AJ48" s="13">
        <f>IF(B48="","",IF(LOOKUP(AI48,'[1]Fresno 2010 Pay Sheet'!$C$5:$C$35,'[1]Fresno 2010 Pay Sheet'!$D$5:$D$35)&gt;0,LOOKUP(AI48,'[1]Fresno 2010 Pay Sheet'!$C$5:$C$35,'[1]Fresno 2010 Pay Sheet'!$D$5:$D$35),0))</f>
        <v>0</v>
      </c>
      <c r="AK48" s="1">
        <f>IF(B48="","",AE48+AH48)</f>
        <v>8.86</v>
      </c>
      <c r="AL48" s="1">
        <f>IF(B48="","",RANK(AK48,$AK$3:$AK$202,0))</f>
        <v>46</v>
      </c>
      <c r="AM48" s="13">
        <f>IF(B48="","",IF(LOOKUP(AL48,'[1]Fresno 2010 Pay Sheet'!$E$5:$E$35,'[1]Fresno 2010 Pay Sheet'!$F$5:$F$35)&gt;0,LOOKUP(AL48,'[1]Fresno 2010 Pay Sheet'!$E$5:$E$35,'[1]Fresno 2010 Pay Sheet'!$F$5:$F$35),0))</f>
        <v>0</v>
      </c>
      <c r="AN48" s="1">
        <f t="shared" si="72"/>
        <v>52</v>
      </c>
      <c r="AO48" s="1">
        <f t="shared" si="0"/>
      </c>
      <c r="AP48" s="1">
        <f t="shared" si="1"/>
        <v>1</v>
      </c>
      <c r="AQ48" s="1">
        <f t="shared" si="2"/>
        <v>1.58</v>
      </c>
      <c r="AR48" s="1">
        <f t="shared" si="3"/>
      </c>
      <c r="AS48" s="1">
        <f t="shared" si="4"/>
        <v>5</v>
      </c>
      <c r="AT48" s="1">
        <f t="shared" si="5"/>
        <v>1.72</v>
      </c>
      <c r="AU48" s="1">
        <f t="shared" si="6"/>
      </c>
      <c r="AV48" s="1">
        <f t="shared" si="7"/>
        <v>6</v>
      </c>
      <c r="AW48" s="1">
        <f t="shared" si="8"/>
        <v>0</v>
      </c>
      <c r="AX48" s="1">
        <f t="shared" si="9"/>
        <v>57</v>
      </c>
      <c r="AY48" s="1">
        <f t="shared" si="10"/>
        <v>0</v>
      </c>
      <c r="AZ48" s="1">
        <f t="shared" si="11"/>
        <v>57</v>
      </c>
      <c r="BA48" s="1">
        <f t="shared" si="12"/>
      </c>
      <c r="BB48" s="1">
        <f t="shared" si="13"/>
      </c>
      <c r="BC48" s="1">
        <f t="shared" si="14"/>
      </c>
      <c r="BD48" s="1">
        <f t="shared" si="15"/>
      </c>
      <c r="BE48" s="1">
        <f t="shared" si="16"/>
        <v>0</v>
      </c>
      <c r="BF48" s="14">
        <f t="shared" si="17"/>
        <v>57</v>
      </c>
      <c r="BG48" s="1">
        <f t="shared" si="18"/>
        <v>0</v>
      </c>
      <c r="BH48" s="14">
        <f t="shared" si="19"/>
        <v>57</v>
      </c>
      <c r="BI48" s="14">
        <f t="shared" si="20"/>
        <v>0</v>
      </c>
      <c r="BJ48" s="14">
        <f t="shared" si="21"/>
        <v>57</v>
      </c>
      <c r="BK48" s="1">
        <f t="shared" si="22"/>
        <v>0</v>
      </c>
      <c r="BL48" s="14">
        <f t="shared" si="23"/>
        <v>57</v>
      </c>
      <c r="BM48" s="1">
        <f t="shared" si="24"/>
        <v>0</v>
      </c>
      <c r="BN48" s="14">
        <f t="shared" si="25"/>
        <v>57</v>
      </c>
      <c r="BO48" s="1">
        <f t="shared" si="26"/>
        <v>0</v>
      </c>
      <c r="BP48" s="14">
        <f t="shared" si="27"/>
        <v>57</v>
      </c>
      <c r="BQ48" s="1">
        <f t="shared" si="28"/>
        <v>0</v>
      </c>
      <c r="BR48" s="14">
        <f t="shared" si="29"/>
        <v>57</v>
      </c>
      <c r="BS48" s="1">
        <f t="shared" si="30"/>
        <v>0</v>
      </c>
      <c r="BT48" s="14">
        <f t="shared" si="31"/>
        <v>57</v>
      </c>
      <c r="BU48" s="1">
        <f t="shared" si="32"/>
      </c>
      <c r="BV48" s="1">
        <f t="shared" si="33"/>
      </c>
      <c r="BW48" s="1">
        <f t="shared" si="34"/>
      </c>
      <c r="BX48" s="1">
        <f t="shared" si="35"/>
      </c>
      <c r="BY48" s="1">
        <f t="shared" si="36"/>
      </c>
      <c r="BZ48" s="1">
        <f t="shared" si="37"/>
      </c>
      <c r="CA48" s="1">
        <f t="shared" si="38"/>
      </c>
      <c r="CB48" s="1">
        <f t="shared" si="39"/>
      </c>
      <c r="CC48" s="1">
        <f t="shared" si="40"/>
      </c>
      <c r="CD48" s="1">
        <f t="shared" si="41"/>
      </c>
      <c r="CE48" s="1">
        <f t="shared" si="42"/>
      </c>
      <c r="CF48" s="1">
        <f t="shared" si="43"/>
        <v>1</v>
      </c>
      <c r="CG48" s="1">
        <f t="shared" si="44"/>
      </c>
      <c r="CH48" s="1">
        <f t="shared" si="45"/>
      </c>
      <c r="CI48" s="1">
        <f t="shared" si="46"/>
      </c>
      <c r="CJ48" s="1">
        <f t="shared" si="47"/>
      </c>
      <c r="CK48" s="1">
        <f t="shared" si="48"/>
      </c>
      <c r="CL48" s="1">
        <f t="shared" si="49"/>
      </c>
      <c r="CM48" s="1">
        <f t="shared" si="50"/>
      </c>
      <c r="CN48" s="1">
        <f t="shared" si="51"/>
      </c>
      <c r="CO48" s="1">
        <f t="shared" si="52"/>
      </c>
      <c r="CP48" s="1">
        <f t="shared" si="53"/>
        <v>5</v>
      </c>
      <c r="CQ48" s="1">
        <f t="shared" si="54"/>
      </c>
      <c r="CR48" s="1">
        <f t="shared" si="55"/>
      </c>
      <c r="CS48" s="1">
        <f t="shared" si="56"/>
      </c>
      <c r="CT48" s="1">
        <f t="shared" si="57"/>
      </c>
      <c r="CU48" s="1">
        <f t="shared" si="58"/>
      </c>
      <c r="CV48" s="1">
        <f t="shared" si="59"/>
      </c>
      <c r="CW48" s="1">
        <f t="shared" si="60"/>
        <v>6</v>
      </c>
      <c r="CX48" s="1">
        <f t="shared" si="61"/>
      </c>
      <c r="CY48" s="1">
        <f t="shared" si="62"/>
      </c>
      <c r="CZ48" s="1">
        <f t="shared" si="63"/>
      </c>
      <c r="DA48" s="1">
        <f t="shared" si="64"/>
      </c>
      <c r="DB48" s="1">
        <f t="shared" si="65"/>
      </c>
      <c r="DC48" s="1">
        <f t="shared" si="66"/>
      </c>
      <c r="DD48" s="1">
        <f t="shared" si="67"/>
      </c>
      <c r="DE48" s="1">
        <f t="shared" si="68"/>
        <v>57</v>
      </c>
      <c r="DF48" s="1">
        <f t="shared" si="69"/>
      </c>
      <c r="DG48" s="1">
        <f t="shared" si="70"/>
      </c>
      <c r="DH48" s="2">
        <f t="shared" si="71"/>
        <v>55.44554455445545</v>
      </c>
      <c r="DI48" s="12"/>
      <c r="DJ48" s="12"/>
    </row>
    <row r="49" spans="1:114" ht="11.25" customHeight="1">
      <c r="A49" s="1">
        <v>74</v>
      </c>
      <c r="B49" s="11" t="s">
        <v>137</v>
      </c>
      <c r="C49" s="12" t="s">
        <v>125</v>
      </c>
      <c r="D49" s="11" t="s">
        <v>138</v>
      </c>
      <c r="E49" s="12" t="s">
        <v>125</v>
      </c>
      <c r="F49" s="12" t="s">
        <v>111</v>
      </c>
      <c r="G49" s="1">
        <v>1.06</v>
      </c>
      <c r="H49" s="1">
        <v>1.09</v>
      </c>
      <c r="I49" s="1"/>
      <c r="J49" s="1"/>
      <c r="K49" s="1"/>
      <c r="L49" s="1"/>
      <c r="M49" s="1"/>
      <c r="N49" s="1"/>
      <c r="O49" s="1"/>
      <c r="P49" s="1"/>
      <c r="Q49" s="1"/>
      <c r="S49" s="1">
        <v>1.5</v>
      </c>
      <c r="T49" s="1">
        <v>1.32</v>
      </c>
      <c r="U49" s="1">
        <v>1.12</v>
      </c>
      <c r="V49" s="1">
        <v>1.18</v>
      </c>
      <c r="W49" s="1">
        <v>1.44</v>
      </c>
      <c r="X49" s="1"/>
      <c r="Y49" s="1"/>
      <c r="Z49" s="1"/>
      <c r="AA49" s="1"/>
      <c r="AB49" s="1"/>
      <c r="AC49" s="1"/>
      <c r="AD49" t="s">
        <v>139</v>
      </c>
      <c r="AE49" s="1">
        <f>IF(B49="","",SUM(G49:K49))</f>
        <v>2.1500000000000004</v>
      </c>
      <c r="AF49" s="1">
        <f>IF(B49="","",RANK(AE49,$AE$3:$AE$202,0))</f>
        <v>64</v>
      </c>
      <c r="AG49" s="13">
        <f>IF(B49="","",IF(LOOKUP(AF49,'[1]Fresno 2010 Pay Sheet'!$A$5:$A$35,'[1]Fresno 2010 Pay Sheet'!$B$5:$B$35)&gt;0,LOOKUP(AF49,'[1]Fresno 2010 Pay Sheet'!$A$5:$A$35,'[1]Fresno 2010 Pay Sheet'!$B$5:$B$35),0))</f>
        <v>0</v>
      </c>
      <c r="AH49" s="1">
        <f>IF(B49="","",SUM(S49:W49))</f>
        <v>6.5600000000000005</v>
      </c>
      <c r="AI49" s="1">
        <f>IF(B49="","",RANK(AH49,$AH$3:$AH$202,0))</f>
        <v>23</v>
      </c>
      <c r="AJ49" s="13">
        <f>IF(B49="","",IF(LOOKUP(AI49,'[1]Fresno 2010 Pay Sheet'!$C$5:$C$35,'[1]Fresno 2010 Pay Sheet'!$D$5:$D$35)&gt;0,LOOKUP(AI49,'[1]Fresno 2010 Pay Sheet'!$C$5:$C$35,'[1]Fresno 2010 Pay Sheet'!$D$5:$D$35),0))</f>
        <v>0</v>
      </c>
      <c r="AK49" s="1">
        <f>IF(B49="","",AE49+AH49)</f>
        <v>8.71</v>
      </c>
      <c r="AL49" s="1">
        <f>IF(B49="","",RANK(AK49,$AK$3:$AK$202,0))</f>
        <v>47</v>
      </c>
      <c r="AM49" s="13">
        <f>IF(B49="","",IF(LOOKUP(AL49,'[1]Fresno 2010 Pay Sheet'!$E$5:$E$35,'[1]Fresno 2010 Pay Sheet'!$F$5:$F$35)&gt;0,LOOKUP(AL49,'[1]Fresno 2010 Pay Sheet'!$E$5:$E$35,'[1]Fresno 2010 Pay Sheet'!$F$5:$F$35),0))</f>
        <v>0</v>
      </c>
      <c r="AN49" s="1">
        <f t="shared" si="72"/>
        <v>41</v>
      </c>
      <c r="AO49" s="1">
        <f t="shared" si="0"/>
      </c>
      <c r="AP49" s="1">
        <f t="shared" si="1"/>
        <v>2</v>
      </c>
      <c r="AQ49" s="1">
        <f t="shared" si="2"/>
        <v>1.09</v>
      </c>
      <c r="AR49" s="1">
        <f t="shared" si="3"/>
      </c>
      <c r="AS49" s="1">
        <f t="shared" si="4"/>
        <v>5</v>
      </c>
      <c r="AT49" s="1">
        <f t="shared" si="5"/>
        <v>1.5</v>
      </c>
      <c r="AU49" s="1">
        <f t="shared" si="6"/>
      </c>
      <c r="AV49" s="1">
        <f t="shared" si="7"/>
        <v>7</v>
      </c>
      <c r="AW49" s="1">
        <f t="shared" si="8"/>
        <v>0</v>
      </c>
      <c r="AX49" s="1">
        <f t="shared" si="9"/>
        <v>74</v>
      </c>
      <c r="AY49" s="1">
        <f t="shared" si="10"/>
        <v>0</v>
      </c>
      <c r="AZ49" s="1">
        <f t="shared" si="11"/>
        <v>74</v>
      </c>
      <c r="BA49" s="1">
        <f t="shared" si="12"/>
      </c>
      <c r="BB49" s="1">
        <f t="shared" si="13"/>
      </c>
      <c r="BC49" s="1">
        <f t="shared" si="14"/>
      </c>
      <c r="BD49" s="1">
        <f t="shared" si="15"/>
      </c>
      <c r="BE49" s="1">
        <f t="shared" si="16"/>
        <v>0</v>
      </c>
      <c r="BF49" s="14">
        <f t="shared" si="17"/>
        <v>74</v>
      </c>
      <c r="BG49" s="1">
        <f t="shared" si="18"/>
        <v>0</v>
      </c>
      <c r="BH49" s="14">
        <f t="shared" si="19"/>
        <v>74</v>
      </c>
      <c r="BI49" s="14">
        <f t="shared" si="20"/>
        <v>0</v>
      </c>
      <c r="BJ49" s="14">
        <f t="shared" si="21"/>
        <v>74</v>
      </c>
      <c r="BK49" s="1">
        <f t="shared" si="22"/>
        <v>0</v>
      </c>
      <c r="BL49" s="14">
        <f t="shared" si="23"/>
        <v>74</v>
      </c>
      <c r="BM49" s="1">
        <f t="shared" si="24"/>
        <v>0</v>
      </c>
      <c r="BN49" s="14">
        <f t="shared" si="25"/>
        <v>74</v>
      </c>
      <c r="BO49" s="1">
        <f t="shared" si="26"/>
        <v>0</v>
      </c>
      <c r="BP49" s="14">
        <f t="shared" si="27"/>
        <v>74</v>
      </c>
      <c r="BQ49" s="1">
        <f t="shared" si="28"/>
        <v>0</v>
      </c>
      <c r="BR49" s="14">
        <f t="shared" si="29"/>
        <v>74</v>
      </c>
      <c r="BS49" s="1">
        <f t="shared" si="30"/>
        <v>0</v>
      </c>
      <c r="BT49" s="14">
        <f t="shared" si="31"/>
        <v>74</v>
      </c>
      <c r="BU49" s="1">
        <f t="shared" si="32"/>
      </c>
      <c r="BV49" s="1">
        <f t="shared" si="33"/>
      </c>
      <c r="BW49" s="1">
        <f t="shared" si="34"/>
      </c>
      <c r="BX49" s="1">
        <f t="shared" si="35"/>
      </c>
      <c r="BY49" s="1">
        <f t="shared" si="36"/>
      </c>
      <c r="BZ49" s="1">
        <f t="shared" si="37"/>
      </c>
      <c r="CA49" s="1">
        <f t="shared" si="38"/>
      </c>
      <c r="CB49" s="1">
        <f t="shared" si="39"/>
      </c>
      <c r="CC49" s="1">
        <f t="shared" si="40"/>
      </c>
      <c r="CD49" s="1">
        <f t="shared" si="41"/>
      </c>
      <c r="CE49" s="1">
        <f t="shared" si="42"/>
      </c>
      <c r="CF49" s="1">
        <f t="shared" si="43"/>
      </c>
      <c r="CG49" s="1">
        <f t="shared" si="44"/>
        <v>2</v>
      </c>
      <c r="CH49" s="1">
        <f t="shared" si="45"/>
      </c>
      <c r="CI49" s="1">
        <f t="shared" si="46"/>
      </c>
      <c r="CJ49" s="1">
        <f t="shared" si="47"/>
      </c>
      <c r="CK49" s="1">
        <f t="shared" si="48"/>
      </c>
      <c r="CL49" s="1">
        <f t="shared" si="49"/>
      </c>
      <c r="CM49" s="1">
        <f t="shared" si="50"/>
      </c>
      <c r="CN49" s="1">
        <f t="shared" si="51"/>
      </c>
      <c r="CO49" s="1">
        <f t="shared" si="52"/>
      </c>
      <c r="CP49" s="1">
        <f t="shared" si="53"/>
        <v>5</v>
      </c>
      <c r="CQ49" s="1">
        <f t="shared" si="54"/>
      </c>
      <c r="CR49" s="1">
        <f t="shared" si="55"/>
      </c>
      <c r="CS49" s="1">
        <f t="shared" si="56"/>
      </c>
      <c r="CT49" s="1">
        <f t="shared" si="57"/>
      </c>
      <c r="CU49" s="1">
        <f t="shared" si="58"/>
      </c>
      <c r="CV49" s="1">
        <f t="shared" si="59"/>
      </c>
      <c r="CW49" s="1">
        <f t="shared" si="60"/>
      </c>
      <c r="CX49" s="1">
        <f t="shared" si="61"/>
        <v>7</v>
      </c>
      <c r="CY49" s="1">
        <f t="shared" si="62"/>
      </c>
      <c r="CZ49" s="1">
        <f t="shared" si="63"/>
      </c>
      <c r="DA49" s="1">
        <f t="shared" si="64"/>
      </c>
      <c r="DB49" s="1">
        <f t="shared" si="65"/>
      </c>
      <c r="DC49" s="1">
        <f t="shared" si="66"/>
      </c>
      <c r="DD49" s="1">
        <f t="shared" si="67"/>
      </c>
      <c r="DE49" s="1">
        <f t="shared" si="68"/>
        <v>74</v>
      </c>
      <c r="DF49" s="1">
        <f t="shared" si="69"/>
      </c>
      <c r="DG49" s="1">
        <f t="shared" si="70"/>
      </c>
      <c r="DH49" s="2">
        <f t="shared" si="71"/>
        <v>54.45544554455446</v>
      </c>
      <c r="DI49" s="12"/>
      <c r="DJ49" s="12"/>
    </row>
    <row r="50" spans="1:114" ht="11.25" customHeight="1">
      <c r="A50" s="1">
        <v>5</v>
      </c>
      <c r="B50" s="11" t="s">
        <v>339</v>
      </c>
      <c r="C50" s="12" t="s">
        <v>109</v>
      </c>
      <c r="D50" s="11" t="s">
        <v>340</v>
      </c>
      <c r="E50" s="12" t="s">
        <v>109</v>
      </c>
      <c r="F50" s="12" t="s">
        <v>106</v>
      </c>
      <c r="G50" s="1">
        <v>1.06</v>
      </c>
      <c r="H50" s="1">
        <v>1.38</v>
      </c>
      <c r="I50" s="1">
        <v>1.24</v>
      </c>
      <c r="J50" s="1">
        <v>1.06</v>
      </c>
      <c r="K50" s="1">
        <v>1.38</v>
      </c>
      <c r="L50" s="1"/>
      <c r="M50" s="1"/>
      <c r="N50" s="1"/>
      <c r="O50" s="1"/>
      <c r="P50" s="1"/>
      <c r="Q50" s="1"/>
      <c r="S50" s="1">
        <v>1.38</v>
      </c>
      <c r="T50" s="1">
        <v>1.06</v>
      </c>
      <c r="U50" s="1"/>
      <c r="V50" s="1"/>
      <c r="W50" s="1"/>
      <c r="X50" s="1"/>
      <c r="Y50" s="1"/>
      <c r="Z50" s="1"/>
      <c r="AA50" s="1"/>
      <c r="AB50" s="1"/>
      <c r="AC50" s="1"/>
      <c r="AD50" t="s">
        <v>107</v>
      </c>
      <c r="AE50" s="1">
        <f>IF(B50="","",SUM(G50:K50))</f>
        <v>6.12</v>
      </c>
      <c r="AF50" s="1">
        <f>IF(B50="","",RANK(AE50,$AE$3:$AE$202,0))</f>
        <v>39</v>
      </c>
      <c r="AG50" s="13">
        <f>IF(B50="","",IF(LOOKUP(AF50,'[1]Fresno 2010 Pay Sheet'!$A$5:$A$35,'[1]Fresno 2010 Pay Sheet'!$B$5:$B$35)&gt;0,LOOKUP(AF50,'[1]Fresno 2010 Pay Sheet'!$A$5:$A$35,'[1]Fresno 2010 Pay Sheet'!$B$5:$B$35),0))</f>
        <v>0</v>
      </c>
      <c r="AH50" s="1">
        <f>IF(B50="","",SUM(S50:W50))</f>
        <v>2.44</v>
      </c>
      <c r="AI50" s="1">
        <f>IF(B50="","",RANK(AH50,$AH$3:$AH$202,0))</f>
        <v>64</v>
      </c>
      <c r="AJ50" s="13">
        <f>IF(B50="","",IF(LOOKUP(AI50,'[1]Fresno 2010 Pay Sheet'!$C$5:$C$35,'[1]Fresno 2010 Pay Sheet'!$D$5:$D$35)&gt;0,LOOKUP(AI50,'[1]Fresno 2010 Pay Sheet'!$C$5:$C$35,'[1]Fresno 2010 Pay Sheet'!$D$5:$D$35),0))</f>
        <v>0</v>
      </c>
      <c r="AK50" s="1">
        <f>IF(B50="","",AE50+AH50)</f>
        <v>8.56</v>
      </c>
      <c r="AL50" s="1">
        <f>IF(B50="","",RANK(AK50,$AK$3:$AK$202,0))</f>
        <v>48</v>
      </c>
      <c r="AM50" s="13">
        <f>IF(B50="","",IF(LOOKUP(AL50,'[1]Fresno 2010 Pay Sheet'!$E$5:$E$35,'[1]Fresno 2010 Pay Sheet'!$F$5:$F$35)&gt;0,LOOKUP(AL50,'[1]Fresno 2010 Pay Sheet'!$E$5:$E$35,'[1]Fresno 2010 Pay Sheet'!$F$5:$F$35),0))</f>
        <v>0</v>
      </c>
      <c r="AN50" s="1">
        <f t="shared" si="72"/>
        <v>-25</v>
      </c>
      <c r="AO50" s="1">
        <f t="shared" si="0"/>
      </c>
      <c r="AP50" s="1">
        <f t="shared" si="1"/>
        <v>5</v>
      </c>
      <c r="AQ50" s="1">
        <f t="shared" si="2"/>
        <v>1.38</v>
      </c>
      <c r="AR50" s="1">
        <f t="shared" si="3"/>
      </c>
      <c r="AS50" s="1">
        <f t="shared" si="4"/>
        <v>2</v>
      </c>
      <c r="AT50" s="1">
        <f t="shared" si="5"/>
        <v>1.38</v>
      </c>
      <c r="AU50" s="1">
        <f t="shared" si="6"/>
      </c>
      <c r="AV50" s="1">
        <f t="shared" si="7"/>
        <v>7</v>
      </c>
      <c r="AW50" s="1">
        <f t="shared" si="8"/>
        <v>0</v>
      </c>
      <c r="AX50" s="1">
        <f t="shared" si="9"/>
        <v>5</v>
      </c>
      <c r="AY50" s="1">
        <f t="shared" si="10"/>
        <v>0</v>
      </c>
      <c r="AZ50" s="1">
        <f t="shared" si="11"/>
        <v>5</v>
      </c>
      <c r="BA50" s="1">
        <f t="shared" si="12"/>
      </c>
      <c r="BB50" s="1">
        <f t="shared" si="13"/>
      </c>
      <c r="BC50" s="1">
        <f t="shared" si="14"/>
      </c>
      <c r="BD50" s="1">
        <f t="shared" si="15"/>
      </c>
      <c r="BE50" s="1">
        <f t="shared" si="16"/>
        <v>0</v>
      </c>
      <c r="BF50" s="14">
        <f t="shared" si="17"/>
        <v>5</v>
      </c>
      <c r="BG50" s="1">
        <f t="shared" si="18"/>
        <v>0</v>
      </c>
      <c r="BH50" s="14">
        <f t="shared" si="19"/>
        <v>5</v>
      </c>
      <c r="BI50" s="14">
        <f t="shared" si="20"/>
        <v>0</v>
      </c>
      <c r="BJ50" s="14">
        <f t="shared" si="21"/>
        <v>5</v>
      </c>
      <c r="BK50" s="1">
        <f t="shared" si="22"/>
        <v>0</v>
      </c>
      <c r="BL50" s="14">
        <f t="shared" si="23"/>
        <v>5</v>
      </c>
      <c r="BM50" s="1">
        <f t="shared" si="24"/>
        <v>0</v>
      </c>
      <c r="BN50" s="14">
        <f t="shared" si="25"/>
        <v>5</v>
      </c>
      <c r="BO50" s="1">
        <f t="shared" si="26"/>
        <v>0</v>
      </c>
      <c r="BP50" s="14">
        <f t="shared" si="27"/>
        <v>5</v>
      </c>
      <c r="BQ50" s="1">
        <f t="shared" si="28"/>
        <v>0</v>
      </c>
      <c r="BR50" s="14">
        <f t="shared" si="29"/>
        <v>5</v>
      </c>
      <c r="BS50" s="1">
        <f t="shared" si="30"/>
        <v>0</v>
      </c>
      <c r="BT50" s="14">
        <f t="shared" si="31"/>
        <v>5</v>
      </c>
      <c r="BU50" s="1">
        <f t="shared" si="32"/>
        <v>48</v>
      </c>
      <c r="BV50" s="1">
        <f t="shared" si="33"/>
        <v>2</v>
      </c>
      <c r="BW50" s="1">
        <f t="shared" si="34"/>
      </c>
      <c r="BX50" s="1">
        <f t="shared" si="35"/>
        <v>5</v>
      </c>
      <c r="BY50" s="1">
        <f t="shared" si="36"/>
      </c>
      <c r="BZ50" s="1">
        <f t="shared" si="37"/>
      </c>
      <c r="CA50" s="1">
        <f t="shared" si="38"/>
      </c>
      <c r="CB50" s="1">
        <f t="shared" si="39"/>
      </c>
      <c r="CC50" s="1">
        <f t="shared" si="40"/>
      </c>
      <c r="CD50" s="1">
        <f t="shared" si="41"/>
      </c>
      <c r="CE50" s="1">
        <f t="shared" si="42"/>
      </c>
      <c r="CF50" s="1">
        <f t="shared" si="43"/>
      </c>
      <c r="CG50" s="1">
        <f t="shared" si="44"/>
      </c>
      <c r="CH50" s="1">
        <f t="shared" si="45"/>
      </c>
      <c r="CI50" s="1">
        <f t="shared" si="46"/>
      </c>
      <c r="CJ50" s="1">
        <f t="shared" si="47"/>
        <v>5</v>
      </c>
      <c r="CK50" s="1">
        <f t="shared" si="48"/>
      </c>
      <c r="CL50" s="1">
        <f t="shared" si="49"/>
      </c>
      <c r="CM50" s="1">
        <f t="shared" si="50"/>
        <v>2</v>
      </c>
      <c r="CN50" s="1">
        <f t="shared" si="51"/>
      </c>
      <c r="CO50" s="1">
        <f t="shared" si="52"/>
      </c>
      <c r="CP50" s="1">
        <f t="shared" si="53"/>
      </c>
      <c r="CQ50" s="1">
        <f t="shared" si="54"/>
      </c>
      <c r="CR50" s="1">
        <f t="shared" si="55"/>
      </c>
      <c r="CS50" s="1">
        <f t="shared" si="56"/>
      </c>
      <c r="CT50" s="1">
        <f t="shared" si="57"/>
      </c>
      <c r="CU50" s="1">
        <f t="shared" si="58"/>
      </c>
      <c r="CV50" s="1">
        <f t="shared" si="59"/>
      </c>
      <c r="CW50" s="1">
        <f t="shared" si="60"/>
      </c>
      <c r="CX50" s="1">
        <f t="shared" si="61"/>
        <v>7</v>
      </c>
      <c r="CY50" s="1">
        <f t="shared" si="62"/>
      </c>
      <c r="CZ50" s="1">
        <f t="shared" si="63"/>
      </c>
      <c r="DA50" s="1">
        <f t="shared" si="64"/>
      </c>
      <c r="DB50" s="1">
        <f t="shared" si="65"/>
      </c>
      <c r="DC50" s="1">
        <f t="shared" si="66"/>
      </c>
      <c r="DD50" s="1">
        <f t="shared" si="67"/>
      </c>
      <c r="DE50" s="1">
        <f t="shared" si="68"/>
      </c>
      <c r="DF50" s="1">
        <f t="shared" si="69"/>
      </c>
      <c r="DG50" s="1">
        <f t="shared" si="70"/>
        <v>5</v>
      </c>
      <c r="DH50" s="2">
        <f t="shared" si="71"/>
        <v>53.46534653465347</v>
      </c>
      <c r="DI50" s="12"/>
      <c r="DJ50" s="12"/>
    </row>
    <row r="51" spans="1:114" ht="11.25" customHeight="1">
      <c r="A51" s="1">
        <v>6</v>
      </c>
      <c r="B51" s="11" t="s">
        <v>112</v>
      </c>
      <c r="C51" s="12" t="s">
        <v>113</v>
      </c>
      <c r="D51" s="11" t="s">
        <v>114</v>
      </c>
      <c r="E51" s="12" t="s">
        <v>115</v>
      </c>
      <c r="F51" s="12" t="s">
        <v>111</v>
      </c>
      <c r="G51" s="1">
        <v>1.38</v>
      </c>
      <c r="H51" s="1"/>
      <c r="I51" s="1"/>
      <c r="J51" s="1"/>
      <c r="K51" s="1"/>
      <c r="L51" s="1"/>
      <c r="M51" s="1"/>
      <c r="N51" s="1"/>
      <c r="O51" s="1"/>
      <c r="P51" s="1"/>
      <c r="Q51" s="1"/>
      <c r="S51" s="1">
        <v>1.32</v>
      </c>
      <c r="T51" s="1">
        <v>1.18</v>
      </c>
      <c r="U51" s="1">
        <v>1.18</v>
      </c>
      <c r="V51" s="1">
        <v>1.5</v>
      </c>
      <c r="W51" s="1">
        <v>1.72</v>
      </c>
      <c r="X51" s="1"/>
      <c r="Y51" s="1"/>
      <c r="Z51" s="1"/>
      <c r="AA51" s="1"/>
      <c r="AB51" s="1"/>
      <c r="AC51" s="1"/>
      <c r="AD51" t="s">
        <v>116</v>
      </c>
      <c r="AE51" s="1">
        <f>IF(B51="","",SUM(G51:K51))</f>
        <v>1.38</v>
      </c>
      <c r="AF51" s="1">
        <f>IF(B51="","",RANK(AE51,$AE$3:$AE$202,0))</f>
        <v>71</v>
      </c>
      <c r="AG51" s="13">
        <f>IF(B51="","",IF(LOOKUP(AF51,'[1]Fresno 2010 Pay Sheet'!$A$5:$A$35,'[1]Fresno 2010 Pay Sheet'!$B$5:$B$35)&gt;0,LOOKUP(AF51,'[1]Fresno 2010 Pay Sheet'!$A$5:$A$35,'[1]Fresno 2010 Pay Sheet'!$B$5:$B$35),0))</f>
        <v>0</v>
      </c>
      <c r="AH51" s="1">
        <f>IF(B51="","",SUM(S51:W51))</f>
        <v>6.8999999999999995</v>
      </c>
      <c r="AI51" s="1">
        <f>IF(B51="","",RANK(AH51,$AH$3:$AH$202,0))</f>
        <v>17</v>
      </c>
      <c r="AJ51" s="13">
        <f>IF(B51="","",IF(LOOKUP(AI51,'[1]Fresno 2010 Pay Sheet'!$C$5:$C$35,'[1]Fresno 2010 Pay Sheet'!$D$5:$D$35)&gt;0,LOOKUP(AI51,'[1]Fresno 2010 Pay Sheet'!$C$5:$C$35,'[1]Fresno 2010 Pay Sheet'!$D$5:$D$35),0))</f>
        <v>0</v>
      </c>
      <c r="AK51" s="1">
        <f>IF(B51="","",AE51+AH51)</f>
        <v>8.28</v>
      </c>
      <c r="AL51" s="1">
        <f>IF(B51="","",RANK(AK51,$AK$3:$AK$202,0))</f>
        <v>49</v>
      </c>
      <c r="AM51" s="13">
        <f>IF(B51="","",IF(LOOKUP(AL51,'[1]Fresno 2010 Pay Sheet'!$E$5:$E$35,'[1]Fresno 2010 Pay Sheet'!$F$5:$F$35)&gt;0,LOOKUP(AL51,'[1]Fresno 2010 Pay Sheet'!$E$5:$E$35,'[1]Fresno 2010 Pay Sheet'!$F$5:$F$35),0))</f>
        <v>0</v>
      </c>
      <c r="AN51" s="1">
        <f t="shared" si="72"/>
        <v>54</v>
      </c>
      <c r="AO51" s="1">
        <f t="shared" si="0"/>
      </c>
      <c r="AP51" s="1">
        <f t="shared" si="1"/>
        <v>1</v>
      </c>
      <c r="AQ51" s="1">
        <f t="shared" si="2"/>
        <v>1.38</v>
      </c>
      <c r="AR51" s="1">
        <f t="shared" si="3"/>
      </c>
      <c r="AS51" s="1">
        <f t="shared" si="4"/>
        <v>5</v>
      </c>
      <c r="AT51" s="1">
        <f t="shared" si="5"/>
        <v>1.72</v>
      </c>
      <c r="AU51" s="1">
        <f t="shared" si="6"/>
      </c>
      <c r="AV51" s="1">
        <f t="shared" si="7"/>
        <v>6</v>
      </c>
      <c r="AW51" s="1">
        <f t="shared" si="8"/>
        <v>0</v>
      </c>
      <c r="AX51" s="1">
        <f t="shared" si="9"/>
        <v>6</v>
      </c>
      <c r="AY51" s="1">
        <f t="shared" si="10"/>
        <v>0</v>
      </c>
      <c r="AZ51" s="1">
        <f t="shared" si="11"/>
        <v>6</v>
      </c>
      <c r="BA51" s="1">
        <f t="shared" si="12"/>
      </c>
      <c r="BB51" s="1">
        <f t="shared" si="13"/>
      </c>
      <c r="BC51" s="1">
        <f t="shared" si="14"/>
      </c>
      <c r="BD51" s="1">
        <f t="shared" si="15"/>
      </c>
      <c r="BE51" s="1">
        <f t="shared" si="16"/>
        <v>0</v>
      </c>
      <c r="BF51" s="14">
        <f t="shared" si="17"/>
        <v>6</v>
      </c>
      <c r="BG51" s="1">
        <f t="shared" si="18"/>
        <v>0</v>
      </c>
      <c r="BH51" s="14">
        <f t="shared" si="19"/>
        <v>6</v>
      </c>
      <c r="BI51" s="14">
        <f t="shared" si="20"/>
        <v>0</v>
      </c>
      <c r="BJ51" s="14">
        <f t="shared" si="21"/>
        <v>6</v>
      </c>
      <c r="BK51" s="1">
        <f t="shared" si="22"/>
        <v>0</v>
      </c>
      <c r="BL51" s="14">
        <f t="shared" si="23"/>
        <v>6</v>
      </c>
      <c r="BM51" s="1">
        <f t="shared" si="24"/>
        <v>0</v>
      </c>
      <c r="BN51" s="14">
        <f t="shared" si="25"/>
        <v>6</v>
      </c>
      <c r="BO51" s="1">
        <f t="shared" si="26"/>
        <v>0</v>
      </c>
      <c r="BP51" s="14">
        <f t="shared" si="27"/>
        <v>6</v>
      </c>
      <c r="BQ51" s="1">
        <f t="shared" si="28"/>
        <v>0</v>
      </c>
      <c r="BR51" s="14">
        <f t="shared" si="29"/>
        <v>6</v>
      </c>
      <c r="BS51" s="1">
        <f t="shared" si="30"/>
        <v>0</v>
      </c>
      <c r="BT51" s="14">
        <f t="shared" si="31"/>
        <v>6</v>
      </c>
      <c r="BU51" s="1">
        <f t="shared" si="32"/>
      </c>
      <c r="BV51" s="1">
        <f t="shared" si="33"/>
      </c>
      <c r="BW51" s="1">
        <f t="shared" si="34"/>
      </c>
      <c r="BX51" s="1">
        <f t="shared" si="35"/>
      </c>
      <c r="BY51" s="1">
        <f t="shared" si="36"/>
      </c>
      <c r="BZ51" s="1">
        <f t="shared" si="37"/>
      </c>
      <c r="CA51" s="1">
        <f t="shared" si="38"/>
      </c>
      <c r="CB51" s="1">
        <f t="shared" si="39"/>
      </c>
      <c r="CC51" s="1">
        <f t="shared" si="40"/>
      </c>
      <c r="CD51" s="1">
        <f t="shared" si="41"/>
      </c>
      <c r="CE51" s="1">
        <f t="shared" si="42"/>
      </c>
      <c r="CF51" s="1">
        <f t="shared" si="43"/>
        <v>1</v>
      </c>
      <c r="CG51" s="1">
        <f t="shared" si="44"/>
      </c>
      <c r="CH51" s="1">
        <f t="shared" si="45"/>
      </c>
      <c r="CI51" s="1">
        <f t="shared" si="46"/>
      </c>
      <c r="CJ51" s="1">
        <f t="shared" si="47"/>
      </c>
      <c r="CK51" s="1">
        <f t="shared" si="48"/>
      </c>
      <c r="CL51" s="1">
        <f t="shared" si="49"/>
      </c>
      <c r="CM51" s="1">
        <f t="shared" si="50"/>
      </c>
      <c r="CN51" s="1">
        <f t="shared" si="51"/>
      </c>
      <c r="CO51" s="1">
        <f t="shared" si="52"/>
      </c>
      <c r="CP51" s="1">
        <f t="shared" si="53"/>
        <v>5</v>
      </c>
      <c r="CQ51" s="1">
        <f t="shared" si="54"/>
      </c>
      <c r="CR51" s="1">
        <f t="shared" si="55"/>
      </c>
      <c r="CS51" s="1">
        <f t="shared" si="56"/>
      </c>
      <c r="CT51" s="1">
        <f t="shared" si="57"/>
      </c>
      <c r="CU51" s="1">
        <f t="shared" si="58"/>
      </c>
      <c r="CV51" s="1">
        <f t="shared" si="59"/>
      </c>
      <c r="CW51" s="1">
        <f t="shared" si="60"/>
        <v>6</v>
      </c>
      <c r="CX51" s="1">
        <f t="shared" si="61"/>
      </c>
      <c r="CY51" s="1">
        <f t="shared" si="62"/>
      </c>
      <c r="CZ51" s="1">
        <f t="shared" si="63"/>
      </c>
      <c r="DA51" s="1">
        <f t="shared" si="64"/>
      </c>
      <c r="DB51" s="1">
        <f t="shared" si="65"/>
        <v>49</v>
      </c>
      <c r="DC51" s="1">
        <f t="shared" si="66"/>
        <v>22</v>
      </c>
      <c r="DD51" s="1">
        <f t="shared" si="67"/>
      </c>
      <c r="DE51" s="1">
        <f t="shared" si="68"/>
        <v>6</v>
      </c>
      <c r="DF51" s="1">
        <f t="shared" si="69"/>
      </c>
      <c r="DG51" s="1">
        <f t="shared" si="70"/>
      </c>
      <c r="DH51" s="2">
        <f t="shared" si="71"/>
        <v>52.475247524752476</v>
      </c>
      <c r="DI51" s="12"/>
      <c r="DJ51" s="12"/>
    </row>
    <row r="52" spans="1:114" ht="11.25" customHeight="1">
      <c r="A52" s="1">
        <v>27</v>
      </c>
      <c r="B52" s="11" t="s">
        <v>326</v>
      </c>
      <c r="C52" s="12" t="s">
        <v>201</v>
      </c>
      <c r="D52" s="11" t="s">
        <v>327</v>
      </c>
      <c r="E52" s="12" t="s">
        <v>275</v>
      </c>
      <c r="F52" s="12" t="s">
        <v>111</v>
      </c>
      <c r="G52" s="1">
        <v>1.09</v>
      </c>
      <c r="H52" s="1">
        <v>1.12</v>
      </c>
      <c r="I52" s="1">
        <v>1.12</v>
      </c>
      <c r="J52" s="1">
        <v>1.03</v>
      </c>
      <c r="K52" s="1">
        <v>1.44</v>
      </c>
      <c r="L52" s="1"/>
      <c r="M52" s="1"/>
      <c r="N52" s="1"/>
      <c r="O52" s="1"/>
      <c r="P52" s="1"/>
      <c r="Q52" s="1"/>
      <c r="S52" s="1">
        <v>1.18</v>
      </c>
      <c r="T52" s="1">
        <v>1.24</v>
      </c>
      <c r="U52" s="1"/>
      <c r="V52" s="1"/>
      <c r="W52" s="1"/>
      <c r="X52" s="1"/>
      <c r="Y52" s="1"/>
      <c r="Z52" s="1"/>
      <c r="AA52" s="1"/>
      <c r="AB52" s="1"/>
      <c r="AC52" s="1"/>
      <c r="AD52" t="s">
        <v>116</v>
      </c>
      <c r="AE52" s="1">
        <f>IF(B52="","",SUM(G52:K52))</f>
        <v>5.800000000000001</v>
      </c>
      <c r="AF52" s="1">
        <f>IF(B52="","",RANK(AE52,$AE$3:$AE$202,0))</f>
        <v>44</v>
      </c>
      <c r="AG52" s="13">
        <f>IF(B52="","",IF(LOOKUP(AF52,'[1]Fresno 2010 Pay Sheet'!$A$5:$A$35,'[1]Fresno 2010 Pay Sheet'!$B$5:$B$35)&gt;0,LOOKUP(AF52,'[1]Fresno 2010 Pay Sheet'!$A$5:$A$35,'[1]Fresno 2010 Pay Sheet'!$B$5:$B$35),0))</f>
        <v>0</v>
      </c>
      <c r="AH52" s="1">
        <f>IF(B52="","",SUM(S52:W52))</f>
        <v>2.42</v>
      </c>
      <c r="AI52" s="1">
        <f>IF(B52="","",RANK(AH52,$AH$3:$AH$202,0))</f>
        <v>65</v>
      </c>
      <c r="AJ52" s="13">
        <f>IF(B52="","",IF(LOOKUP(AI52,'[1]Fresno 2010 Pay Sheet'!$C$5:$C$35,'[1]Fresno 2010 Pay Sheet'!$D$5:$D$35)&gt;0,LOOKUP(AI52,'[1]Fresno 2010 Pay Sheet'!$C$5:$C$35,'[1]Fresno 2010 Pay Sheet'!$D$5:$D$35),0))</f>
        <v>0</v>
      </c>
      <c r="AK52" s="1">
        <f>IF(B52="","",AE52+AH52)</f>
        <v>8.22</v>
      </c>
      <c r="AL52" s="1">
        <f>IF(B52="","",RANK(AK52,$AK$3:$AK$202,0))</f>
        <v>50</v>
      </c>
      <c r="AM52" s="13">
        <f>IF(B52="","",IF(LOOKUP(AL52,'[1]Fresno 2010 Pay Sheet'!$E$5:$E$35,'[1]Fresno 2010 Pay Sheet'!$F$5:$F$35)&gt;0,LOOKUP(AL52,'[1]Fresno 2010 Pay Sheet'!$E$5:$E$35,'[1]Fresno 2010 Pay Sheet'!$F$5:$F$35),0))</f>
        <v>0</v>
      </c>
      <c r="AN52" s="1">
        <f t="shared" si="72"/>
        <v>-21</v>
      </c>
      <c r="AO52" s="1">
        <f t="shared" si="0"/>
      </c>
      <c r="AP52" s="1">
        <f t="shared" si="1"/>
        <v>5</v>
      </c>
      <c r="AQ52" s="1">
        <f t="shared" si="2"/>
        <v>1.44</v>
      </c>
      <c r="AR52" s="1">
        <f t="shared" si="3"/>
      </c>
      <c r="AS52" s="1">
        <f t="shared" si="4"/>
        <v>2</v>
      </c>
      <c r="AT52" s="1">
        <f t="shared" si="5"/>
        <v>1.24</v>
      </c>
      <c r="AU52" s="1">
        <f t="shared" si="6"/>
      </c>
      <c r="AV52" s="1">
        <f t="shared" si="7"/>
        <v>7</v>
      </c>
      <c r="AW52" s="1">
        <f t="shared" si="8"/>
        <v>0</v>
      </c>
      <c r="AX52" s="1">
        <f t="shared" si="9"/>
        <v>27</v>
      </c>
      <c r="AY52" s="1">
        <f t="shared" si="10"/>
        <v>0</v>
      </c>
      <c r="AZ52" s="1">
        <f t="shared" si="11"/>
        <v>27</v>
      </c>
      <c r="BA52" s="1">
        <f t="shared" si="12"/>
      </c>
      <c r="BB52" s="1">
        <f t="shared" si="13"/>
      </c>
      <c r="BC52" s="1">
        <f t="shared" si="14"/>
      </c>
      <c r="BD52" s="1">
        <f t="shared" si="15"/>
      </c>
      <c r="BE52" s="1">
        <f t="shared" si="16"/>
        <v>0</v>
      </c>
      <c r="BF52" s="14">
        <f t="shared" si="17"/>
        <v>27</v>
      </c>
      <c r="BG52" s="1">
        <f t="shared" si="18"/>
        <v>0</v>
      </c>
      <c r="BH52" s="14">
        <f t="shared" si="19"/>
        <v>27</v>
      </c>
      <c r="BI52" s="14">
        <f t="shared" si="20"/>
        <v>0</v>
      </c>
      <c r="BJ52" s="14">
        <f t="shared" si="21"/>
        <v>27</v>
      </c>
      <c r="BK52" s="1">
        <f t="shared" si="22"/>
        <v>0</v>
      </c>
      <c r="BL52" s="14">
        <f t="shared" si="23"/>
        <v>27</v>
      </c>
      <c r="BM52" s="1">
        <f t="shared" si="24"/>
        <v>0</v>
      </c>
      <c r="BN52" s="14">
        <f t="shared" si="25"/>
        <v>27</v>
      </c>
      <c r="BO52" s="1">
        <f t="shared" si="26"/>
        <v>0</v>
      </c>
      <c r="BP52" s="14">
        <f t="shared" si="27"/>
        <v>27</v>
      </c>
      <c r="BQ52" s="1">
        <f t="shared" si="28"/>
        <v>0</v>
      </c>
      <c r="BR52" s="14">
        <f t="shared" si="29"/>
        <v>27</v>
      </c>
      <c r="BS52" s="1">
        <f t="shared" si="30"/>
        <v>0</v>
      </c>
      <c r="BT52" s="14">
        <f t="shared" si="31"/>
        <v>27</v>
      </c>
      <c r="BU52" s="1">
        <f t="shared" si="32"/>
      </c>
      <c r="BV52" s="1">
        <f t="shared" si="33"/>
      </c>
      <c r="BW52" s="1">
        <f t="shared" si="34"/>
      </c>
      <c r="BX52" s="1">
        <f t="shared" si="35"/>
      </c>
      <c r="BY52" s="1">
        <f t="shared" si="36"/>
      </c>
      <c r="BZ52" s="1">
        <f t="shared" si="37"/>
      </c>
      <c r="CA52" s="1">
        <f t="shared" si="38"/>
      </c>
      <c r="CB52" s="1">
        <f t="shared" si="39"/>
      </c>
      <c r="CC52" s="1">
        <f t="shared" si="40"/>
      </c>
      <c r="CD52" s="1">
        <f t="shared" si="41"/>
      </c>
      <c r="CE52" s="1">
        <f t="shared" si="42"/>
      </c>
      <c r="CF52" s="1">
        <f t="shared" si="43"/>
      </c>
      <c r="CG52" s="1">
        <f t="shared" si="44"/>
      </c>
      <c r="CH52" s="1">
        <f t="shared" si="45"/>
      </c>
      <c r="CI52" s="1">
        <f t="shared" si="46"/>
      </c>
      <c r="CJ52" s="1">
        <f t="shared" si="47"/>
        <v>5</v>
      </c>
      <c r="CK52" s="1">
        <f t="shared" si="48"/>
      </c>
      <c r="CL52" s="1">
        <f t="shared" si="49"/>
      </c>
      <c r="CM52" s="1">
        <f t="shared" si="50"/>
        <v>2</v>
      </c>
      <c r="CN52" s="1">
        <f t="shared" si="51"/>
      </c>
      <c r="CO52" s="1">
        <f t="shared" si="52"/>
      </c>
      <c r="CP52" s="1">
        <f t="shared" si="53"/>
      </c>
      <c r="CQ52" s="1">
        <f t="shared" si="54"/>
      </c>
      <c r="CR52" s="1">
        <f t="shared" si="55"/>
      </c>
      <c r="CS52" s="1">
        <f t="shared" si="56"/>
      </c>
      <c r="CT52" s="1">
        <f t="shared" si="57"/>
      </c>
      <c r="CU52" s="1">
        <f t="shared" si="58"/>
      </c>
      <c r="CV52" s="1">
        <f t="shared" si="59"/>
      </c>
      <c r="CW52" s="1">
        <f t="shared" si="60"/>
      </c>
      <c r="CX52" s="1">
        <f t="shared" si="61"/>
        <v>7</v>
      </c>
      <c r="CY52" s="1">
        <f t="shared" si="62"/>
      </c>
      <c r="CZ52" s="1">
        <f t="shared" si="63"/>
      </c>
      <c r="DA52" s="1">
        <f t="shared" si="64"/>
      </c>
      <c r="DB52" s="1">
        <f t="shared" si="65"/>
        <v>50</v>
      </c>
      <c r="DC52" s="1">
        <f t="shared" si="66"/>
        <v>23</v>
      </c>
      <c r="DD52" s="1">
        <f t="shared" si="67"/>
      </c>
      <c r="DE52" s="1">
        <f t="shared" si="68"/>
        <v>27</v>
      </c>
      <c r="DF52" s="1">
        <f t="shared" si="69"/>
      </c>
      <c r="DG52" s="1">
        <f t="shared" si="70"/>
      </c>
      <c r="DH52" s="2">
        <f t="shared" si="71"/>
        <v>51.48514851485149</v>
      </c>
      <c r="DI52" s="12"/>
      <c r="DJ52" s="12"/>
    </row>
    <row r="53" spans="1:114" ht="11.25" customHeight="1">
      <c r="A53" s="1">
        <v>13</v>
      </c>
      <c r="B53" s="11" t="s">
        <v>332</v>
      </c>
      <c r="C53" s="12" t="s">
        <v>213</v>
      </c>
      <c r="D53" s="11" t="s">
        <v>333</v>
      </c>
      <c r="E53" s="12" t="s">
        <v>213</v>
      </c>
      <c r="F53" s="12" t="s">
        <v>111</v>
      </c>
      <c r="G53" s="1">
        <v>1.18</v>
      </c>
      <c r="H53" s="1">
        <v>1.24</v>
      </c>
      <c r="I53" s="1">
        <v>1.09</v>
      </c>
      <c r="J53" s="1">
        <v>1.18</v>
      </c>
      <c r="K53" s="1">
        <v>1.03</v>
      </c>
      <c r="L53" s="1"/>
      <c r="M53" s="1"/>
      <c r="N53" s="1"/>
      <c r="O53" s="1"/>
      <c r="P53" s="1"/>
      <c r="Q53" s="1"/>
      <c r="S53" s="1">
        <v>1.18</v>
      </c>
      <c r="T53" s="1">
        <v>1.06</v>
      </c>
      <c r="U53" s="1"/>
      <c r="V53" s="1"/>
      <c r="W53" s="1"/>
      <c r="X53" s="1"/>
      <c r="Y53" s="1"/>
      <c r="Z53" s="1"/>
      <c r="AA53" s="1"/>
      <c r="AB53" s="1"/>
      <c r="AC53" s="1"/>
      <c r="AD53" t="s">
        <v>116</v>
      </c>
      <c r="AE53" s="1">
        <f>IF(B53="","",SUM(G53:K53))</f>
        <v>5.72</v>
      </c>
      <c r="AF53" s="1">
        <f>IF(B53="","",RANK(AE53,$AE$3:$AE$202,0))</f>
        <v>45</v>
      </c>
      <c r="AG53" s="13">
        <f>IF(B53="","",IF(LOOKUP(AF53,'[1]Fresno 2010 Pay Sheet'!$A$5:$A$35,'[1]Fresno 2010 Pay Sheet'!$B$5:$B$35)&gt;0,LOOKUP(AF53,'[1]Fresno 2010 Pay Sheet'!$A$5:$A$35,'[1]Fresno 2010 Pay Sheet'!$B$5:$B$35),0))</f>
        <v>0</v>
      </c>
      <c r="AH53" s="1">
        <f>IF(B53="","",SUM(S53:W53))</f>
        <v>2.24</v>
      </c>
      <c r="AI53" s="1">
        <f>IF(B53="","",RANK(AH53,$AH$3:$AH$202,0))</f>
        <v>67</v>
      </c>
      <c r="AJ53" s="13">
        <f>IF(B53="","",IF(LOOKUP(AI53,'[1]Fresno 2010 Pay Sheet'!$C$5:$C$35,'[1]Fresno 2010 Pay Sheet'!$D$5:$D$35)&gt;0,LOOKUP(AI53,'[1]Fresno 2010 Pay Sheet'!$C$5:$C$35,'[1]Fresno 2010 Pay Sheet'!$D$5:$D$35),0))</f>
        <v>0</v>
      </c>
      <c r="AK53" s="1">
        <f>IF(B53="","",AE53+AH53)</f>
        <v>7.96</v>
      </c>
      <c r="AL53" s="1">
        <f>IF(B53="","",RANK(AK53,$AK$3:$AK$202,0))</f>
        <v>51</v>
      </c>
      <c r="AM53" s="13">
        <f>IF(B53="","",IF(LOOKUP(AL53,'[1]Fresno 2010 Pay Sheet'!$E$5:$E$35,'[1]Fresno 2010 Pay Sheet'!$F$5:$F$35)&gt;0,LOOKUP(AL53,'[1]Fresno 2010 Pay Sheet'!$E$5:$E$35,'[1]Fresno 2010 Pay Sheet'!$F$5:$F$35),0))</f>
        <v>0</v>
      </c>
      <c r="AN53" s="1">
        <f t="shared" si="72"/>
        <v>-22</v>
      </c>
      <c r="AO53" s="1">
        <f t="shared" si="0"/>
      </c>
      <c r="AP53" s="1">
        <f t="shared" si="1"/>
        <v>5</v>
      </c>
      <c r="AQ53" s="1">
        <f t="shared" si="2"/>
        <v>1.24</v>
      </c>
      <c r="AR53" s="1">
        <f t="shared" si="3"/>
      </c>
      <c r="AS53" s="1">
        <f t="shared" si="4"/>
        <v>2</v>
      </c>
      <c r="AT53" s="1">
        <f t="shared" si="5"/>
        <v>1.18</v>
      </c>
      <c r="AU53" s="1">
        <f t="shared" si="6"/>
      </c>
      <c r="AV53" s="1">
        <f t="shared" si="7"/>
        <v>7</v>
      </c>
      <c r="AW53" s="1">
        <f t="shared" si="8"/>
        <v>0</v>
      </c>
      <c r="AX53" s="1">
        <f t="shared" si="9"/>
        <v>13</v>
      </c>
      <c r="AY53" s="1">
        <f t="shared" si="10"/>
        <v>0</v>
      </c>
      <c r="AZ53" s="1">
        <f t="shared" si="11"/>
        <v>13</v>
      </c>
      <c r="BA53" s="1">
        <f t="shared" si="12"/>
      </c>
      <c r="BB53" s="1">
        <f t="shared" si="13"/>
      </c>
      <c r="BC53" s="1">
        <f t="shared" si="14"/>
      </c>
      <c r="BD53" s="1">
        <f t="shared" si="15"/>
      </c>
      <c r="BE53" s="1">
        <f t="shared" si="16"/>
        <v>0</v>
      </c>
      <c r="BF53" s="14">
        <f t="shared" si="17"/>
        <v>13</v>
      </c>
      <c r="BG53" s="1">
        <f t="shared" si="18"/>
        <v>0</v>
      </c>
      <c r="BH53" s="14">
        <f t="shared" si="19"/>
        <v>13</v>
      </c>
      <c r="BI53" s="14">
        <f t="shared" si="20"/>
        <v>0</v>
      </c>
      <c r="BJ53" s="14">
        <f t="shared" si="21"/>
        <v>13</v>
      </c>
      <c r="BK53" s="1">
        <f t="shared" si="22"/>
        <v>0</v>
      </c>
      <c r="BL53" s="14">
        <f t="shared" si="23"/>
        <v>13</v>
      </c>
      <c r="BM53" s="1">
        <f t="shared" si="24"/>
        <v>0</v>
      </c>
      <c r="BN53" s="14">
        <f t="shared" si="25"/>
        <v>13</v>
      </c>
      <c r="BO53" s="1">
        <f t="shared" si="26"/>
        <v>0</v>
      </c>
      <c r="BP53" s="14">
        <f t="shared" si="27"/>
        <v>13</v>
      </c>
      <c r="BQ53" s="1">
        <f t="shared" si="28"/>
        <v>0</v>
      </c>
      <c r="BR53" s="14">
        <f t="shared" si="29"/>
        <v>13</v>
      </c>
      <c r="BS53" s="1">
        <f t="shared" si="30"/>
        <v>0</v>
      </c>
      <c r="BT53" s="14">
        <f t="shared" si="31"/>
        <v>13</v>
      </c>
      <c r="BU53" s="1">
        <f t="shared" si="32"/>
      </c>
      <c r="BV53" s="1">
        <f t="shared" si="33"/>
      </c>
      <c r="BW53" s="1">
        <f t="shared" si="34"/>
      </c>
      <c r="BX53" s="1">
        <f t="shared" si="35"/>
      </c>
      <c r="BY53" s="1">
        <f t="shared" si="36"/>
      </c>
      <c r="BZ53" s="1">
        <f t="shared" si="37"/>
      </c>
      <c r="CA53" s="1">
        <f t="shared" si="38"/>
      </c>
      <c r="CB53" s="1">
        <f t="shared" si="39"/>
      </c>
      <c r="CC53" s="1">
        <f t="shared" si="40"/>
      </c>
      <c r="CD53" s="1">
        <f t="shared" si="41"/>
      </c>
      <c r="CE53" s="1">
        <f t="shared" si="42"/>
      </c>
      <c r="CF53" s="1">
        <f t="shared" si="43"/>
      </c>
      <c r="CG53" s="1">
        <f t="shared" si="44"/>
      </c>
      <c r="CH53" s="1">
        <f t="shared" si="45"/>
      </c>
      <c r="CI53" s="1">
        <f t="shared" si="46"/>
      </c>
      <c r="CJ53" s="1">
        <f t="shared" si="47"/>
        <v>5</v>
      </c>
      <c r="CK53" s="1">
        <f t="shared" si="48"/>
      </c>
      <c r="CL53" s="1">
        <f t="shared" si="49"/>
      </c>
      <c r="CM53" s="1">
        <f t="shared" si="50"/>
        <v>2</v>
      </c>
      <c r="CN53" s="1">
        <f t="shared" si="51"/>
      </c>
      <c r="CO53" s="1">
        <f t="shared" si="52"/>
      </c>
      <c r="CP53" s="1">
        <f t="shared" si="53"/>
      </c>
      <c r="CQ53" s="1">
        <f t="shared" si="54"/>
      </c>
      <c r="CR53" s="1">
        <f t="shared" si="55"/>
      </c>
      <c r="CS53" s="1">
        <f t="shared" si="56"/>
      </c>
      <c r="CT53" s="1">
        <f t="shared" si="57"/>
      </c>
      <c r="CU53" s="1">
        <f t="shared" si="58"/>
      </c>
      <c r="CV53" s="1">
        <f t="shared" si="59"/>
      </c>
      <c r="CW53" s="1">
        <f t="shared" si="60"/>
      </c>
      <c r="CX53" s="1">
        <f t="shared" si="61"/>
        <v>7</v>
      </c>
      <c r="CY53" s="1">
        <f t="shared" si="62"/>
      </c>
      <c r="CZ53" s="1">
        <f t="shared" si="63"/>
      </c>
      <c r="DA53" s="1">
        <f t="shared" si="64"/>
      </c>
      <c r="DB53" s="1">
        <f t="shared" si="65"/>
        <v>51</v>
      </c>
      <c r="DC53" s="1">
        <f t="shared" si="66"/>
        <v>24</v>
      </c>
      <c r="DD53" s="1">
        <f t="shared" si="67"/>
      </c>
      <c r="DE53" s="1">
        <f t="shared" si="68"/>
        <v>13</v>
      </c>
      <c r="DF53" s="1">
        <f t="shared" si="69"/>
      </c>
      <c r="DG53" s="1">
        <f t="shared" si="70"/>
      </c>
      <c r="DH53" s="2">
        <f t="shared" si="71"/>
        <v>50.495049504950494</v>
      </c>
      <c r="DI53" s="12"/>
      <c r="DJ53" s="12"/>
    </row>
    <row r="54" spans="1:114" ht="11.25" customHeight="1">
      <c r="A54" s="1">
        <v>15</v>
      </c>
      <c r="B54" s="11" t="s">
        <v>140</v>
      </c>
      <c r="C54" s="12" t="s">
        <v>104</v>
      </c>
      <c r="D54" s="11" t="s">
        <v>141</v>
      </c>
      <c r="E54" s="12" t="s">
        <v>104</v>
      </c>
      <c r="F54" s="12" t="s">
        <v>131</v>
      </c>
      <c r="G54" s="1">
        <v>1.5</v>
      </c>
      <c r="H54" s="1"/>
      <c r="I54" s="1"/>
      <c r="J54" s="1"/>
      <c r="K54" s="1"/>
      <c r="L54" s="1"/>
      <c r="M54" s="1"/>
      <c r="N54" s="1"/>
      <c r="O54" s="1"/>
      <c r="P54" s="1"/>
      <c r="Q54" s="1"/>
      <c r="S54" s="1">
        <v>1.06</v>
      </c>
      <c r="T54" s="1">
        <v>1.09</v>
      </c>
      <c r="U54" s="1">
        <v>1.18</v>
      </c>
      <c r="V54" s="1">
        <v>1.38</v>
      </c>
      <c r="W54" s="1">
        <v>1.58</v>
      </c>
      <c r="X54" s="1"/>
      <c r="Y54" s="1"/>
      <c r="Z54" s="1"/>
      <c r="AA54" s="1"/>
      <c r="AB54" s="1"/>
      <c r="AC54" s="1"/>
      <c r="AD54" t="s">
        <v>116</v>
      </c>
      <c r="AE54" s="1">
        <f>IF(B54="","",SUM(G54:K54))</f>
        <v>1.5</v>
      </c>
      <c r="AF54" s="1">
        <f>IF(B54="","",RANK(AE54,$AE$3:$AE$202,0))</f>
        <v>67</v>
      </c>
      <c r="AG54" s="13">
        <f>IF(B54="","",IF(LOOKUP(AF54,'[1]Fresno 2010 Pay Sheet'!$A$5:$A$35,'[1]Fresno 2010 Pay Sheet'!$B$5:$B$35)&gt;0,LOOKUP(AF54,'[1]Fresno 2010 Pay Sheet'!$A$5:$A$35,'[1]Fresno 2010 Pay Sheet'!$B$5:$B$35),0))</f>
        <v>0</v>
      </c>
      <c r="AH54" s="1">
        <f>IF(B54="","",SUM(S54:W54))</f>
        <v>6.29</v>
      </c>
      <c r="AI54" s="1">
        <f>IF(B54="","",RANK(AH54,$AH$3:$AH$202,0))</f>
        <v>26</v>
      </c>
      <c r="AJ54" s="13">
        <f>IF(B54="","",IF(LOOKUP(AI54,'[1]Fresno 2010 Pay Sheet'!$C$5:$C$35,'[1]Fresno 2010 Pay Sheet'!$D$5:$D$35)&gt;0,LOOKUP(AI54,'[1]Fresno 2010 Pay Sheet'!$C$5:$C$35,'[1]Fresno 2010 Pay Sheet'!$D$5:$D$35),0))</f>
        <v>0</v>
      </c>
      <c r="AK54" s="1">
        <f>IF(B54="","",AE54+AH54)</f>
        <v>7.79</v>
      </c>
      <c r="AL54" s="1">
        <f>IF(B54="","",RANK(AK54,$AK$3:$AK$202,0))</f>
        <v>52</v>
      </c>
      <c r="AM54" s="13">
        <f>IF(B54="","",IF(LOOKUP(AL54,'[1]Fresno 2010 Pay Sheet'!$E$5:$E$35,'[1]Fresno 2010 Pay Sheet'!$F$5:$F$35)&gt;0,LOOKUP(AL54,'[1]Fresno 2010 Pay Sheet'!$E$5:$E$35,'[1]Fresno 2010 Pay Sheet'!$F$5:$F$35),0))</f>
        <v>0</v>
      </c>
      <c r="AN54" s="1">
        <f t="shared" si="72"/>
        <v>41</v>
      </c>
      <c r="AO54" s="1">
        <f>IF(B57="","",IF(AN54=MAX($AN$3:$AN$202),A54,""))</f>
      </c>
      <c r="AP54" s="1">
        <f>IF(B57="","",COUNT(G54:K54))</f>
        <v>1</v>
      </c>
      <c r="AQ54" s="1">
        <f>IF(B57="","",MAX(G54:K54))</f>
        <v>1.5</v>
      </c>
      <c r="AR54" s="1">
        <f t="shared" si="3"/>
      </c>
      <c r="AS54" s="1">
        <f>IF(B57="","",COUNT(S54:W54))</f>
        <v>5</v>
      </c>
      <c r="AT54" s="1">
        <f>IF(B57="","",MAX(S54:W54))</f>
        <v>1.58</v>
      </c>
      <c r="AU54" s="1">
        <f t="shared" si="6"/>
      </c>
      <c r="AV54" s="1">
        <f t="shared" si="7"/>
        <v>6</v>
      </c>
      <c r="AW54" s="1">
        <f>IF(B57="","",IF(M54=MAX($M$3:$M$202),M54,""))</f>
        <v>0</v>
      </c>
      <c r="AX54" s="1">
        <f t="shared" si="9"/>
        <v>15</v>
      </c>
      <c r="AY54" s="1">
        <f>IF(B57="","",IF(Y54=MAX($Y$3:$Y$202),Y54,""))</f>
        <v>0</v>
      </c>
      <c r="AZ54" s="1">
        <f t="shared" si="11"/>
        <v>15</v>
      </c>
      <c r="BA54" s="1">
        <f>IF(B57="","",IF(L54=MAX($L$3:$L$202),L54,""))</f>
      </c>
      <c r="BB54" s="1">
        <f t="shared" si="13"/>
      </c>
      <c r="BC54" s="1">
        <f>IF(B57="","",IF(X54=MAX($X$3:$X$202),X54,""))</f>
      </c>
      <c r="BD54" s="1">
        <f t="shared" si="15"/>
      </c>
      <c r="BE54" s="1">
        <f>IF(B57="","",IF(P54=MAX($P$3:$P$202),P54,""))</f>
        <v>0</v>
      </c>
      <c r="BF54" s="14">
        <f t="shared" si="17"/>
        <v>15</v>
      </c>
      <c r="BG54" s="1">
        <f>IF(B57="","",IF(Q54=MAX($Q$3:$Q$202),Q54,""))</f>
        <v>0</v>
      </c>
      <c r="BH54" s="14">
        <f t="shared" si="19"/>
        <v>15</v>
      </c>
      <c r="BI54" s="14">
        <f>IF(B57="","",IF(AB54=MAX($AB$3:$AB$202),AB54,""))</f>
        <v>0</v>
      </c>
      <c r="BJ54" s="14">
        <f t="shared" si="21"/>
        <v>15</v>
      </c>
      <c r="BK54" s="1">
        <f>IF(B57="","",IF(AC54=MAX($AC$3:$AC$202),AC54,""))</f>
        <v>0</v>
      </c>
      <c r="BL54" s="14">
        <f t="shared" si="23"/>
        <v>15</v>
      </c>
      <c r="BM54" s="1">
        <f>IF(B57="","",IF(O54=MAX($O$3:$O$202),O54,""))</f>
        <v>0</v>
      </c>
      <c r="BN54" s="14">
        <f t="shared" si="25"/>
        <v>15</v>
      </c>
      <c r="BO54" s="1">
        <f>IF(B57="","",IF(AA54=MAX($AA$3:$AA$202),AA54,""))</f>
        <v>0</v>
      </c>
      <c r="BP54" s="14">
        <f t="shared" si="27"/>
        <v>15</v>
      </c>
      <c r="BQ54" s="1">
        <f>IF(B57="","",IF(N54=MAX($N$3:$N$202),N54,""))</f>
        <v>0</v>
      </c>
      <c r="BR54" s="14">
        <f t="shared" si="29"/>
        <v>15</v>
      </c>
      <c r="BS54" s="1">
        <f>IF(B57="","",IF(Z54=MAX($Z$3:$Z$202),Z54,""))</f>
        <v>0</v>
      </c>
      <c r="BT54" s="14">
        <f t="shared" si="31"/>
        <v>15</v>
      </c>
      <c r="BU54" s="1">
        <f t="shared" si="32"/>
      </c>
      <c r="BV54" s="1">
        <f t="shared" si="33"/>
      </c>
      <c r="BW54" s="1">
        <f t="shared" si="34"/>
      </c>
      <c r="BX54" s="1">
        <f t="shared" si="35"/>
      </c>
      <c r="BY54" s="1">
        <f t="shared" si="36"/>
      </c>
      <c r="BZ54" s="1">
        <f t="shared" si="37"/>
        <v>52</v>
      </c>
      <c r="CA54" s="1">
        <f t="shared" si="38"/>
        <v>5</v>
      </c>
      <c r="CB54" s="1">
        <f t="shared" si="39"/>
      </c>
      <c r="CC54" s="1">
        <f t="shared" si="40"/>
      </c>
      <c r="CD54" s="1">
        <f t="shared" si="41"/>
      </c>
      <c r="CE54" s="1">
        <f t="shared" si="42"/>
      </c>
      <c r="CF54" s="1">
        <f t="shared" si="43"/>
        <v>1</v>
      </c>
      <c r="CG54" s="1">
        <f t="shared" si="44"/>
      </c>
      <c r="CH54" s="1">
        <f t="shared" si="45"/>
      </c>
      <c r="CI54" s="1">
        <f t="shared" si="46"/>
      </c>
      <c r="CJ54" s="1">
        <f t="shared" si="47"/>
      </c>
      <c r="CK54" s="1">
        <f t="shared" si="48"/>
      </c>
      <c r="CL54" s="1">
        <f t="shared" si="49"/>
      </c>
      <c r="CM54" s="1">
        <f t="shared" si="50"/>
      </c>
      <c r="CN54" s="1">
        <f t="shared" si="51"/>
      </c>
      <c r="CO54" s="1">
        <f t="shared" si="52"/>
      </c>
      <c r="CP54" s="1">
        <f t="shared" si="53"/>
        <v>5</v>
      </c>
      <c r="CQ54" s="1">
        <f t="shared" si="54"/>
      </c>
      <c r="CR54" s="1">
        <f t="shared" si="55"/>
      </c>
      <c r="CS54" s="1">
        <f t="shared" si="56"/>
      </c>
      <c r="CT54" s="1">
        <f t="shared" si="57"/>
      </c>
      <c r="CU54" s="1">
        <f t="shared" si="58"/>
      </c>
      <c r="CV54" s="1">
        <f t="shared" si="59"/>
      </c>
      <c r="CW54" s="1">
        <f t="shared" si="60"/>
        <v>6</v>
      </c>
      <c r="CX54" s="1">
        <f t="shared" si="61"/>
      </c>
      <c r="CY54" s="1">
        <f t="shared" si="62"/>
      </c>
      <c r="CZ54" s="1">
        <f t="shared" si="63"/>
      </c>
      <c r="DA54" s="1">
        <f t="shared" si="64"/>
      </c>
      <c r="DB54" s="1">
        <f t="shared" si="65"/>
        <v>52</v>
      </c>
      <c r="DC54" s="1">
        <f t="shared" si="66"/>
        <v>25</v>
      </c>
      <c r="DD54" s="1">
        <f t="shared" si="67"/>
      </c>
      <c r="DE54" s="1">
        <f t="shared" si="68"/>
      </c>
      <c r="DF54" s="1">
        <f t="shared" si="69"/>
        <v>15</v>
      </c>
      <c r="DG54" s="1">
        <f t="shared" si="70"/>
      </c>
      <c r="DH54" s="2">
        <f t="shared" si="71"/>
        <v>49.504950495049506</v>
      </c>
      <c r="DI54" s="12"/>
      <c r="DJ54" s="12"/>
    </row>
    <row r="55" spans="1:114" ht="11.25" customHeight="1">
      <c r="A55" s="1">
        <v>90</v>
      </c>
      <c r="B55" s="11" t="s">
        <v>142</v>
      </c>
      <c r="C55" s="12" t="s">
        <v>143</v>
      </c>
      <c r="D55" s="11" t="s">
        <v>144</v>
      </c>
      <c r="E55" s="12" t="s">
        <v>129</v>
      </c>
      <c r="F55" s="16" t="s">
        <v>111</v>
      </c>
      <c r="G55" s="1">
        <v>1.44</v>
      </c>
      <c r="H55" s="1"/>
      <c r="I55" s="1"/>
      <c r="J55" s="1"/>
      <c r="K55" s="1"/>
      <c r="L55" s="1"/>
      <c r="M55" s="1"/>
      <c r="N55" s="1"/>
      <c r="O55" s="1"/>
      <c r="P55" s="1"/>
      <c r="Q55" s="1"/>
      <c r="S55" s="1">
        <v>1.03</v>
      </c>
      <c r="T55" s="1">
        <v>1.78</v>
      </c>
      <c r="U55" s="1">
        <v>1.06</v>
      </c>
      <c r="V55" s="1">
        <v>1.03</v>
      </c>
      <c r="W55" s="1">
        <v>1.32</v>
      </c>
      <c r="X55" s="1"/>
      <c r="Y55" s="1"/>
      <c r="Z55" s="1"/>
      <c r="AA55" s="1"/>
      <c r="AB55" s="1"/>
      <c r="AC55" s="1"/>
      <c r="AD55" t="s">
        <v>116</v>
      </c>
      <c r="AE55" s="1">
        <f>IF(B55="","",SUM(G55:K55))</f>
        <v>1.44</v>
      </c>
      <c r="AF55" s="1">
        <f>IF(B55="","",RANK(AE55,$AE$3:$AE$202,0))</f>
        <v>68</v>
      </c>
      <c r="AG55" s="13">
        <f>IF(B55="","",IF(LOOKUP(AF55,'[1]Fresno 2010 Pay Sheet'!$A$5:$A$35,'[1]Fresno 2010 Pay Sheet'!$B$5:$B$35)&gt;0,LOOKUP(AF55,'[1]Fresno 2010 Pay Sheet'!$A$5:$A$35,'[1]Fresno 2010 Pay Sheet'!$B$5:$B$35),0))</f>
        <v>0</v>
      </c>
      <c r="AH55" s="1">
        <f>IF(B55="","",SUM(S55:W55))</f>
        <v>6.220000000000001</v>
      </c>
      <c r="AI55" s="1">
        <f>IF(B55="","",RANK(AH55,$AH$3:$AH$202,0))</f>
        <v>28</v>
      </c>
      <c r="AJ55" s="13">
        <f>IF(B55="","",IF(LOOKUP(AI55,'[1]Fresno 2010 Pay Sheet'!$C$5:$C$35,'[1]Fresno 2010 Pay Sheet'!$D$5:$D$35)&gt;0,LOOKUP(AI55,'[1]Fresno 2010 Pay Sheet'!$C$5:$C$35,'[1]Fresno 2010 Pay Sheet'!$D$5:$D$35),0))</f>
        <v>0</v>
      </c>
      <c r="AK55" s="1">
        <f>IF(B55="","",AE55+AH55)</f>
        <v>7.66</v>
      </c>
      <c r="AL55" s="1">
        <f>IF(B55="","",RANK(AK55,$AK$3:$AK$202,0))</f>
        <v>53</v>
      </c>
      <c r="AM55" s="13">
        <f>IF(B55="","",IF(LOOKUP(AL55,'[1]Fresno 2010 Pay Sheet'!$E$5:$E$35,'[1]Fresno 2010 Pay Sheet'!$F$5:$F$35)&gt;0,LOOKUP(AL55,'[1]Fresno 2010 Pay Sheet'!$E$5:$E$35,'[1]Fresno 2010 Pay Sheet'!$F$5:$F$35),0))</f>
        <v>0</v>
      </c>
      <c r="AN55" s="1">
        <f t="shared" si="72"/>
        <v>40</v>
      </c>
      <c r="AO55" s="1">
        <f>IF(B58="","",IF(AN55=MAX($AN$3:$AN$202),A55,""))</f>
      </c>
      <c r="AP55" s="1">
        <f>IF(B58="","",COUNT(G55:K55))</f>
        <v>1</v>
      </c>
      <c r="AQ55" s="1">
        <f>IF(B58="","",MAX(G55:K55))</f>
        <v>1.44</v>
      </c>
      <c r="AR55" s="1">
        <f t="shared" si="3"/>
      </c>
      <c r="AS55" s="1">
        <f>IF(B58="","",COUNT(S55:W55))</f>
        <v>5</v>
      </c>
      <c r="AT55" s="1">
        <f>IF(B58="","",MAX(S55:W55))</f>
        <v>1.78</v>
      </c>
      <c r="AU55" s="1">
        <f t="shared" si="6"/>
      </c>
      <c r="AV55" s="1">
        <f t="shared" si="7"/>
        <v>6</v>
      </c>
      <c r="AW55" s="1">
        <f>IF(B58="","",IF(M55=MAX($M$3:$M$202),M55,""))</f>
        <v>0</v>
      </c>
      <c r="AX55" s="1">
        <f t="shared" si="9"/>
        <v>90</v>
      </c>
      <c r="AY55" s="1">
        <f>IF(B58="","",IF(Y55=MAX($Y$3:$Y$202),Y55,""))</f>
        <v>0</v>
      </c>
      <c r="AZ55" s="1">
        <f t="shared" si="11"/>
        <v>90</v>
      </c>
      <c r="BA55" s="1">
        <f>IF(B58="","",IF(L55=MAX($L$3:$L$202),L55,""))</f>
      </c>
      <c r="BB55" s="1">
        <f t="shared" si="13"/>
      </c>
      <c r="BC55" s="1">
        <f>IF(B58="","",IF(X55=MAX($X$3:$X$202),X55,""))</f>
      </c>
      <c r="BD55" s="1">
        <f t="shared" si="15"/>
      </c>
      <c r="BE55" s="1">
        <f>IF(B58="","",IF(P55=MAX($P$3:$P$202),P55,""))</f>
        <v>0</v>
      </c>
      <c r="BF55" s="14">
        <f t="shared" si="17"/>
        <v>90</v>
      </c>
      <c r="BG55" s="1">
        <f>IF(B58="","",IF(Q55=MAX($Q$3:$Q$202),Q55,""))</f>
        <v>0</v>
      </c>
      <c r="BH55" s="14">
        <f t="shared" si="19"/>
        <v>90</v>
      </c>
      <c r="BI55" s="14">
        <f>IF(B58="","",IF(AB55=MAX($AB$3:$AB$202),AB55,""))</f>
        <v>0</v>
      </c>
      <c r="BJ55" s="14">
        <f t="shared" si="21"/>
        <v>90</v>
      </c>
      <c r="BK55" s="1">
        <f>IF(B58="","",IF(AC55=MAX($AC$3:$AC$202),AC55,""))</f>
        <v>0</v>
      </c>
      <c r="BL55" s="14">
        <f t="shared" si="23"/>
        <v>90</v>
      </c>
      <c r="BM55" s="1">
        <f>IF(B58="","",IF(O55=MAX($O$3:$O$202),O55,""))</f>
        <v>0</v>
      </c>
      <c r="BN55" s="14">
        <f t="shared" si="25"/>
        <v>90</v>
      </c>
      <c r="BO55" s="1">
        <f>IF(B58="","",IF(AA55=MAX($AA$3:$AA$202),AA55,""))</f>
        <v>0</v>
      </c>
      <c r="BP55" s="14">
        <f t="shared" si="27"/>
        <v>90</v>
      </c>
      <c r="BQ55" s="1">
        <f>IF(B58="","",IF(N55=MAX($N$3:$N$202),N55,""))</f>
        <v>0</v>
      </c>
      <c r="BR55" s="14">
        <f t="shared" si="29"/>
        <v>90</v>
      </c>
      <c r="BS55" s="1">
        <f>IF(B58="","",IF(Z55=MAX($Z$3:$Z$202),Z55,""))</f>
        <v>0</v>
      </c>
      <c r="BT55" s="14">
        <f t="shared" si="31"/>
        <v>90</v>
      </c>
      <c r="BU55" s="1">
        <f t="shared" si="32"/>
      </c>
      <c r="BV55" s="1">
        <f t="shared" si="33"/>
      </c>
      <c r="BW55" s="1">
        <f t="shared" si="34"/>
      </c>
      <c r="BX55" s="1">
        <f t="shared" si="35"/>
      </c>
      <c r="BY55" s="1">
        <f t="shared" si="36"/>
      </c>
      <c r="BZ55" s="1">
        <f t="shared" si="37"/>
      </c>
      <c r="CA55" s="1">
        <f t="shared" si="38"/>
      </c>
      <c r="CB55" s="1">
        <f t="shared" si="39"/>
      </c>
      <c r="CC55" s="1">
        <f t="shared" si="40"/>
      </c>
      <c r="CD55" s="1">
        <f t="shared" si="41"/>
      </c>
      <c r="CE55" s="1">
        <f t="shared" si="42"/>
      </c>
      <c r="CF55" s="1">
        <f t="shared" si="43"/>
        <v>1</v>
      </c>
      <c r="CG55" s="1">
        <f t="shared" si="44"/>
      </c>
      <c r="CH55" s="1">
        <f t="shared" si="45"/>
      </c>
      <c r="CI55" s="1">
        <f t="shared" si="46"/>
      </c>
      <c r="CJ55" s="1">
        <f t="shared" si="47"/>
      </c>
      <c r="CK55" s="1">
        <f t="shared" si="48"/>
      </c>
      <c r="CL55" s="1">
        <f t="shared" si="49"/>
      </c>
      <c r="CM55" s="1">
        <f t="shared" si="50"/>
      </c>
      <c r="CN55" s="1">
        <f t="shared" si="51"/>
      </c>
      <c r="CO55" s="1">
        <f t="shared" si="52"/>
      </c>
      <c r="CP55" s="1">
        <f t="shared" si="53"/>
        <v>5</v>
      </c>
      <c r="CQ55" s="1">
        <f t="shared" si="54"/>
      </c>
      <c r="CR55" s="1">
        <f t="shared" si="55"/>
      </c>
      <c r="CS55" s="1">
        <f t="shared" si="56"/>
      </c>
      <c r="CT55" s="1">
        <f t="shared" si="57"/>
      </c>
      <c r="CU55" s="1">
        <f t="shared" si="58"/>
      </c>
      <c r="CV55" s="1">
        <f t="shared" si="59"/>
      </c>
      <c r="CW55" s="1">
        <f t="shared" si="60"/>
        <v>6</v>
      </c>
      <c r="CX55" s="1">
        <f t="shared" si="61"/>
      </c>
      <c r="CY55" s="1">
        <f t="shared" si="62"/>
      </c>
      <c r="CZ55" s="1">
        <f t="shared" si="63"/>
      </c>
      <c r="DA55" s="1">
        <f t="shared" si="64"/>
      </c>
      <c r="DB55" s="1">
        <f t="shared" si="65"/>
        <v>53</v>
      </c>
      <c r="DC55" s="1">
        <f t="shared" si="66"/>
        <v>26</v>
      </c>
      <c r="DD55" s="1">
        <f t="shared" si="67"/>
      </c>
      <c r="DE55" s="1">
        <f t="shared" si="68"/>
        <v>90</v>
      </c>
      <c r="DF55" s="1">
        <f t="shared" si="69"/>
      </c>
      <c r="DG55" s="1">
        <f t="shared" si="70"/>
      </c>
      <c r="DH55" s="2">
        <f t="shared" si="71"/>
        <v>48.51485148514851</v>
      </c>
      <c r="DI55" s="12"/>
      <c r="DJ55" s="12"/>
    </row>
    <row r="56" spans="1:114" ht="12.75">
      <c r="A56" s="1">
        <v>67</v>
      </c>
      <c r="B56" s="11" t="s">
        <v>363</v>
      </c>
      <c r="C56" s="12" t="s">
        <v>104</v>
      </c>
      <c r="D56" s="11" t="s">
        <v>364</v>
      </c>
      <c r="E56" s="12" t="s">
        <v>104</v>
      </c>
      <c r="F56" s="16" t="s">
        <v>111</v>
      </c>
      <c r="G56" s="1">
        <v>1.38</v>
      </c>
      <c r="H56" s="1">
        <v>1.38</v>
      </c>
      <c r="I56" s="1">
        <v>1.12</v>
      </c>
      <c r="J56" s="1">
        <v>1.32</v>
      </c>
      <c r="K56" s="1">
        <v>1.32</v>
      </c>
      <c r="L56" s="1"/>
      <c r="M56" s="1"/>
      <c r="N56" s="1"/>
      <c r="O56" s="1"/>
      <c r="P56" s="1"/>
      <c r="Q56" s="1"/>
      <c r="S56" s="1">
        <v>1.12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t="s">
        <v>365</v>
      </c>
      <c r="AE56" s="1">
        <f>IF(B56="","",SUM(G56:K56))</f>
        <v>6.5200000000000005</v>
      </c>
      <c r="AF56" s="1">
        <f>IF(B56="","",RANK(AE56,$AE$3:$AE$202,0))</f>
        <v>30</v>
      </c>
      <c r="AG56" s="13">
        <f>IF(B56="","",IF(LOOKUP(AF56,'[1]Fresno 2010 Pay Sheet'!$A$5:$A$35,'[1]Fresno 2010 Pay Sheet'!$B$5:$B$35)&gt;0,LOOKUP(AF56,'[1]Fresno 2010 Pay Sheet'!$A$5:$A$35,'[1]Fresno 2010 Pay Sheet'!$B$5:$B$35),0))</f>
        <v>0</v>
      </c>
      <c r="AH56" s="1">
        <f>IF(B56="","",SUM(S56:W56))</f>
        <v>1.12</v>
      </c>
      <c r="AI56" s="1">
        <f>IF(B56="","",RANK(AH56,$AH$3:$AH$202,0))</f>
        <v>79</v>
      </c>
      <c r="AJ56" s="13">
        <f>IF(B56="","",IF(LOOKUP(AI56,'[1]Fresno 2010 Pay Sheet'!$C$5:$C$35,'[1]Fresno 2010 Pay Sheet'!$D$5:$D$35)&gt;0,LOOKUP(AI56,'[1]Fresno 2010 Pay Sheet'!$C$5:$C$35,'[1]Fresno 2010 Pay Sheet'!$D$5:$D$35),0))</f>
        <v>0</v>
      </c>
      <c r="AK56" s="1">
        <f>IF(B56="","",AE56+AH56)</f>
        <v>7.640000000000001</v>
      </c>
      <c r="AL56" s="1">
        <f>IF(B56="","",RANK(AK56,$AK$3:$AK$202,0))</f>
        <v>54</v>
      </c>
      <c r="AM56" s="13">
        <f>IF(B56="","",IF(LOOKUP(AL56,'[1]Fresno 2010 Pay Sheet'!$E$5:$E$35,'[1]Fresno 2010 Pay Sheet'!$F$5:$F$35)&gt;0,LOOKUP(AL56,'[1]Fresno 2010 Pay Sheet'!$E$5:$E$35,'[1]Fresno 2010 Pay Sheet'!$F$5:$F$35),0))</f>
        <v>0</v>
      </c>
      <c r="AN56" s="1">
        <f t="shared" si="72"/>
        <v>-49</v>
      </c>
      <c r="AO56" s="1">
        <f aca="true" t="shared" si="73" ref="AO56:AO119">IF(B56="","",IF(AN56=MAX($AN$3:$AN$202),A56,""))</f>
      </c>
      <c r="AP56" s="1">
        <f aca="true" t="shared" si="74" ref="AP56:AP119">IF(B56="","",COUNT(G56:K56))</f>
        <v>5</v>
      </c>
      <c r="AQ56" s="1">
        <f aca="true" t="shared" si="75" ref="AQ56:AQ119">IF(B56="","",MAX(G56:K56))</f>
        <v>1.38</v>
      </c>
      <c r="AR56" s="1">
        <f t="shared" si="3"/>
      </c>
      <c r="AS56" s="1">
        <f aca="true" t="shared" si="76" ref="AS56:AS119">IF(B56="","",COUNT(S56:W56))</f>
        <v>1</v>
      </c>
      <c r="AT56" s="1">
        <f aca="true" t="shared" si="77" ref="AT56:AT119">IF(B56="","",MAX(S56:W56))</f>
        <v>1.12</v>
      </c>
      <c r="AU56" s="1">
        <f t="shared" si="6"/>
      </c>
      <c r="AV56" s="1">
        <f t="shared" si="7"/>
        <v>6</v>
      </c>
      <c r="AW56" s="1">
        <f aca="true" t="shared" si="78" ref="AW56:AW119">IF(B56="","",IF(M56=MAX($M$3:$M$202),M56,""))</f>
        <v>0</v>
      </c>
      <c r="AX56" s="1">
        <f t="shared" si="9"/>
        <v>67</v>
      </c>
      <c r="AY56" s="1">
        <f aca="true" t="shared" si="79" ref="AY56:AY119">IF(B56="","",IF(Y56=MAX($Y$3:$Y$202),Y56,""))</f>
        <v>0</v>
      </c>
      <c r="AZ56" s="1">
        <f t="shared" si="11"/>
        <v>67</v>
      </c>
      <c r="BA56" s="1">
        <f aca="true" t="shared" si="80" ref="BA56:BA119">IF(B56="","",IF(L56=MAX($L$3:$L$202),L56,""))</f>
      </c>
      <c r="BB56" s="1">
        <f t="shared" si="13"/>
      </c>
      <c r="BC56" s="1">
        <f aca="true" t="shared" si="81" ref="BC56:BC119">IF(B56="","",IF(X56=MAX($X$3:$X$202),X56,""))</f>
      </c>
      <c r="BD56" s="1">
        <f t="shared" si="15"/>
      </c>
      <c r="BE56" s="1">
        <f aca="true" t="shared" si="82" ref="BE56:BE119">IF(B56="","",IF(P56=MAX($P$3:$P$202),P56,""))</f>
        <v>0</v>
      </c>
      <c r="BF56" s="14">
        <f t="shared" si="17"/>
        <v>67</v>
      </c>
      <c r="BG56" s="1">
        <f aca="true" t="shared" si="83" ref="BG56:BG119">IF(B56="","",IF(Q56=MAX($Q$3:$Q$202),Q56,""))</f>
        <v>0</v>
      </c>
      <c r="BH56" s="14">
        <f t="shared" si="19"/>
        <v>67</v>
      </c>
      <c r="BI56" s="14">
        <f aca="true" t="shared" si="84" ref="BI56:BI119">IF(B56="","",IF(AB56=MAX($AB$3:$AB$202),AB56,""))</f>
        <v>0</v>
      </c>
      <c r="BJ56" s="14">
        <f t="shared" si="21"/>
        <v>67</v>
      </c>
      <c r="BK56" s="1">
        <f aca="true" t="shared" si="85" ref="BK56:BK119">IF(B56="","",IF(AC56=MAX($AC$3:$AC$202),AC56,""))</f>
        <v>0</v>
      </c>
      <c r="BL56" s="14">
        <f t="shared" si="23"/>
        <v>67</v>
      </c>
      <c r="BM56" s="1">
        <f aca="true" t="shared" si="86" ref="BM56:BM119">IF(B56="","",IF(O56=MAX($O$3:$O$202),O56,""))</f>
        <v>0</v>
      </c>
      <c r="BN56" s="14">
        <f t="shared" si="25"/>
        <v>67</v>
      </c>
      <c r="BO56" s="1">
        <f aca="true" t="shared" si="87" ref="BO56:BO119">IF(B56="","",IF(AA56=MAX($AA$3:$AA$202),AA56,""))</f>
        <v>0</v>
      </c>
      <c r="BP56" s="14">
        <f t="shared" si="27"/>
        <v>67</v>
      </c>
      <c r="BQ56" s="1">
        <f aca="true" t="shared" si="88" ref="BQ56:BQ119">IF(B56="","",IF(N56=MAX($N$3:$N$202),N56,""))</f>
        <v>0</v>
      </c>
      <c r="BR56" s="14">
        <f t="shared" si="29"/>
        <v>67</v>
      </c>
      <c r="BS56" s="1">
        <f aca="true" t="shared" si="89" ref="BS56:BS119">IF(B56="","",IF(Z56=MAX($Z$3:$Z$202),Z56,""))</f>
        <v>0</v>
      </c>
      <c r="BT56" s="14">
        <f t="shared" si="31"/>
        <v>67</v>
      </c>
      <c r="BU56" s="1">
        <f t="shared" si="32"/>
      </c>
      <c r="BV56" s="1">
        <f t="shared" si="33"/>
      </c>
      <c r="BW56" s="1">
        <f t="shared" si="34"/>
      </c>
      <c r="BX56" s="1">
        <f t="shared" si="35"/>
      </c>
      <c r="BY56" s="1">
        <f t="shared" si="36"/>
      </c>
      <c r="BZ56" s="1">
        <f t="shared" si="37"/>
      </c>
      <c r="CA56" s="1">
        <f t="shared" si="38"/>
      </c>
      <c r="CB56" s="1">
        <f t="shared" si="39"/>
      </c>
      <c r="CC56" s="1">
        <f t="shared" si="40"/>
      </c>
      <c r="CD56" s="1">
        <f t="shared" si="41"/>
      </c>
      <c r="CE56" s="1">
        <f t="shared" si="42"/>
      </c>
      <c r="CF56" s="1">
        <f t="shared" si="43"/>
      </c>
      <c r="CG56" s="1">
        <f t="shared" si="44"/>
      </c>
      <c r="CH56" s="1">
        <f t="shared" si="45"/>
      </c>
      <c r="CI56" s="1">
        <f t="shared" si="46"/>
      </c>
      <c r="CJ56" s="1">
        <f t="shared" si="47"/>
        <v>5</v>
      </c>
      <c r="CK56" s="1">
        <f t="shared" si="48"/>
      </c>
      <c r="CL56" s="1">
        <f t="shared" si="49"/>
        <v>1</v>
      </c>
      <c r="CM56" s="1">
        <f t="shared" si="50"/>
      </c>
      <c r="CN56" s="1">
        <f t="shared" si="51"/>
      </c>
      <c r="CO56" s="1">
        <f t="shared" si="52"/>
      </c>
      <c r="CP56" s="1">
        <f t="shared" si="53"/>
      </c>
      <c r="CQ56" s="1">
        <f t="shared" si="54"/>
      </c>
      <c r="CR56" s="1">
        <f t="shared" si="55"/>
      </c>
      <c r="CS56" s="1">
        <f t="shared" si="56"/>
      </c>
      <c r="CT56" s="1">
        <f t="shared" si="57"/>
      </c>
      <c r="CU56" s="1">
        <f t="shared" si="58"/>
      </c>
      <c r="CV56" s="1">
        <f t="shared" si="59"/>
      </c>
      <c r="CW56" s="1">
        <f t="shared" si="60"/>
        <v>6</v>
      </c>
      <c r="CX56" s="1">
        <f t="shared" si="61"/>
      </c>
      <c r="CY56" s="1">
        <f t="shared" si="62"/>
      </c>
      <c r="CZ56" s="1">
        <f t="shared" si="63"/>
      </c>
      <c r="DA56" s="1">
        <f t="shared" si="64"/>
      </c>
      <c r="DB56" s="1">
        <f t="shared" si="65"/>
      </c>
      <c r="DC56" s="1">
        <f t="shared" si="66"/>
      </c>
      <c r="DD56" s="1">
        <f t="shared" si="67"/>
      </c>
      <c r="DE56" s="1">
        <f t="shared" si="68"/>
        <v>67</v>
      </c>
      <c r="DF56" s="1">
        <f t="shared" si="69"/>
      </c>
      <c r="DG56" s="1">
        <f t="shared" si="70"/>
      </c>
      <c r="DH56" s="2">
        <f t="shared" si="71"/>
        <v>47.524752475247524</v>
      </c>
      <c r="DI56" s="12"/>
      <c r="DJ56" s="12"/>
    </row>
    <row r="57" spans="1:114" ht="12.75">
      <c r="A57" s="1">
        <v>32</v>
      </c>
      <c r="B57" s="11" t="s">
        <v>103</v>
      </c>
      <c r="C57" s="12" t="s">
        <v>104</v>
      </c>
      <c r="D57" s="11" t="s">
        <v>105</v>
      </c>
      <c r="E57" s="12" t="s">
        <v>104</v>
      </c>
      <c r="F57" s="12" t="s">
        <v>106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S57" s="1">
        <v>1.38</v>
      </c>
      <c r="T57" s="1">
        <v>1.38</v>
      </c>
      <c r="U57" s="1">
        <v>1.24</v>
      </c>
      <c r="V57" s="1">
        <v>1.86</v>
      </c>
      <c r="W57" s="1">
        <v>1.64</v>
      </c>
      <c r="X57" s="1"/>
      <c r="Y57" s="1"/>
      <c r="Z57" s="1"/>
      <c r="AA57" s="1"/>
      <c r="AB57" s="1"/>
      <c r="AC57" s="1"/>
      <c r="AD57" t="s">
        <v>107</v>
      </c>
      <c r="AE57" s="1">
        <f>IF(B57="","",SUM(G57:K57))</f>
        <v>0</v>
      </c>
      <c r="AF57" s="1">
        <f>IF(B57="","",RANK(AE57,$AE$3:$AE$202,0))</f>
        <v>81</v>
      </c>
      <c r="AG57" s="13">
        <f>IF(B57="","",IF(LOOKUP(AF57,'[1]Fresno 2010 Pay Sheet'!$A$5:$A$35,'[1]Fresno 2010 Pay Sheet'!$B$5:$B$35)&gt;0,LOOKUP(AF57,'[1]Fresno 2010 Pay Sheet'!$A$5:$A$35,'[1]Fresno 2010 Pay Sheet'!$B$5:$B$35),0))</f>
        <v>0</v>
      </c>
      <c r="AH57" s="1">
        <f>IF(B57="","",SUM(S57:W57))</f>
        <v>7.5</v>
      </c>
      <c r="AI57" s="1">
        <f>IF(B57="","",RANK(AH57,$AH$3:$AH$202,0))</f>
        <v>10</v>
      </c>
      <c r="AJ57" s="13">
        <f>IF(B57="","",IF(LOOKUP(AI57,'[1]Fresno 2010 Pay Sheet'!$C$5:$C$35,'[1]Fresno 2010 Pay Sheet'!$D$5:$D$35)&gt;0,LOOKUP(AI57,'[1]Fresno 2010 Pay Sheet'!$C$5:$C$35,'[1]Fresno 2010 Pay Sheet'!$D$5:$D$35),0))</f>
        <v>150</v>
      </c>
      <c r="AK57" s="1">
        <f>IF(B57="","",AE57+AH57)</f>
        <v>7.5</v>
      </c>
      <c r="AL57" s="1">
        <f>IF(B57="","",RANK(AK57,$AK$3:$AK$202,0))</f>
        <v>55</v>
      </c>
      <c r="AM57" s="13">
        <f>IF(B57="","",IF(LOOKUP(AL57,'[1]Fresno 2010 Pay Sheet'!$E$5:$E$35,'[1]Fresno 2010 Pay Sheet'!$F$5:$F$35)&gt;0,LOOKUP(AL57,'[1]Fresno 2010 Pay Sheet'!$E$5:$E$35,'[1]Fresno 2010 Pay Sheet'!$F$5:$F$35),0))</f>
        <v>0</v>
      </c>
      <c r="AN57" s="1">
        <f t="shared" si="72"/>
        <v>71</v>
      </c>
      <c r="AO57" s="1">
        <f t="shared" si="73"/>
        <v>32</v>
      </c>
      <c r="AP57" s="1">
        <f t="shared" si="74"/>
        <v>0</v>
      </c>
      <c r="AQ57" s="1">
        <f t="shared" si="75"/>
        <v>0</v>
      </c>
      <c r="AR57" s="1">
        <f t="shared" si="3"/>
      </c>
      <c r="AS57" s="1">
        <f t="shared" si="76"/>
        <v>5</v>
      </c>
      <c r="AT57" s="1">
        <f t="shared" si="77"/>
        <v>1.86</v>
      </c>
      <c r="AU57" s="1">
        <f t="shared" si="6"/>
      </c>
      <c r="AV57" s="1">
        <f t="shared" si="7"/>
        <v>5</v>
      </c>
      <c r="AW57" s="1">
        <f t="shared" si="78"/>
        <v>0</v>
      </c>
      <c r="AX57" s="1">
        <f t="shared" si="9"/>
        <v>32</v>
      </c>
      <c r="AY57" s="1">
        <f t="shared" si="79"/>
        <v>0</v>
      </c>
      <c r="AZ57" s="1">
        <f t="shared" si="11"/>
        <v>32</v>
      </c>
      <c r="BA57" s="1">
        <f t="shared" si="80"/>
      </c>
      <c r="BB57" s="1">
        <f t="shared" si="13"/>
      </c>
      <c r="BC57" s="1">
        <f t="shared" si="81"/>
      </c>
      <c r="BD57" s="1">
        <f t="shared" si="15"/>
      </c>
      <c r="BE57" s="1">
        <f t="shared" si="82"/>
        <v>0</v>
      </c>
      <c r="BF57" s="14">
        <f t="shared" si="17"/>
        <v>32</v>
      </c>
      <c r="BG57" s="1">
        <f t="shared" si="83"/>
        <v>0</v>
      </c>
      <c r="BH57" s="14">
        <f t="shared" si="19"/>
        <v>32</v>
      </c>
      <c r="BI57" s="14">
        <f t="shared" si="84"/>
        <v>0</v>
      </c>
      <c r="BJ57" s="14">
        <f t="shared" si="21"/>
        <v>32</v>
      </c>
      <c r="BK57" s="1">
        <f t="shared" si="85"/>
        <v>0</v>
      </c>
      <c r="BL57" s="14">
        <f t="shared" si="23"/>
        <v>32</v>
      </c>
      <c r="BM57" s="1">
        <f t="shared" si="86"/>
        <v>0</v>
      </c>
      <c r="BN57" s="14">
        <f t="shared" si="25"/>
        <v>32</v>
      </c>
      <c r="BO57" s="1">
        <f t="shared" si="87"/>
        <v>0</v>
      </c>
      <c r="BP57" s="14">
        <f t="shared" si="27"/>
        <v>32</v>
      </c>
      <c r="BQ57" s="1">
        <f t="shared" si="88"/>
        <v>0</v>
      </c>
      <c r="BR57" s="14">
        <f t="shared" si="29"/>
        <v>32</v>
      </c>
      <c r="BS57" s="1">
        <f t="shared" si="89"/>
        <v>0</v>
      </c>
      <c r="BT57" s="14">
        <f t="shared" si="31"/>
        <v>32</v>
      </c>
      <c r="BU57" s="1">
        <f t="shared" si="32"/>
        <v>55</v>
      </c>
      <c r="BV57" s="1">
        <f t="shared" si="33"/>
        <v>3</v>
      </c>
      <c r="BW57" s="1">
        <f t="shared" si="34"/>
      </c>
      <c r="BX57" s="1">
        <f t="shared" si="35"/>
      </c>
      <c r="BY57" s="1">
        <f t="shared" si="36"/>
        <v>32</v>
      </c>
      <c r="BZ57" s="1">
        <f t="shared" si="37"/>
      </c>
      <c r="CA57" s="1">
        <f t="shared" si="38"/>
      </c>
      <c r="CB57" s="1">
        <f t="shared" si="39"/>
      </c>
      <c r="CC57" s="1">
        <f t="shared" si="40"/>
      </c>
      <c r="CD57" s="1">
        <f t="shared" si="41"/>
      </c>
      <c r="CE57" s="1">
        <f t="shared" si="42"/>
        <v>0</v>
      </c>
      <c r="CF57" s="1">
        <f t="shared" si="43"/>
      </c>
      <c r="CG57" s="1">
        <f t="shared" si="44"/>
      </c>
      <c r="CH57" s="1">
        <f t="shared" si="45"/>
      </c>
      <c r="CI57" s="1">
        <f t="shared" si="46"/>
      </c>
      <c r="CJ57" s="1">
        <f t="shared" si="47"/>
      </c>
      <c r="CK57" s="1">
        <f t="shared" si="48"/>
      </c>
      <c r="CL57" s="1">
        <f t="shared" si="49"/>
      </c>
      <c r="CM57" s="1">
        <f t="shared" si="50"/>
      </c>
      <c r="CN57" s="1">
        <f t="shared" si="51"/>
      </c>
      <c r="CO57" s="1">
        <f t="shared" si="52"/>
      </c>
      <c r="CP57" s="1">
        <f t="shared" si="53"/>
        <v>5</v>
      </c>
      <c r="CQ57" s="1">
        <f t="shared" si="54"/>
      </c>
      <c r="CR57" s="1">
        <f t="shared" si="55"/>
      </c>
      <c r="CS57" s="1">
        <f t="shared" si="56"/>
      </c>
      <c r="CT57" s="1">
        <f t="shared" si="57"/>
      </c>
      <c r="CU57" s="1">
        <f t="shared" si="58"/>
      </c>
      <c r="CV57" s="1">
        <f t="shared" si="59"/>
        <v>5</v>
      </c>
      <c r="CW57" s="1">
        <f t="shared" si="60"/>
      </c>
      <c r="CX57" s="1">
        <f t="shared" si="61"/>
      </c>
      <c r="CY57" s="1">
        <f t="shared" si="62"/>
      </c>
      <c r="CZ57" s="1">
        <f t="shared" si="63"/>
      </c>
      <c r="DA57" s="1">
        <f t="shared" si="64"/>
      </c>
      <c r="DB57" s="1">
        <f t="shared" si="65"/>
      </c>
      <c r="DC57" s="1">
        <f t="shared" si="66"/>
      </c>
      <c r="DD57" s="1">
        <f t="shared" si="67"/>
      </c>
      <c r="DE57" s="1">
        <f t="shared" si="68"/>
      </c>
      <c r="DF57" s="1">
        <f t="shared" si="69"/>
      </c>
      <c r="DG57" s="1">
        <f t="shared" si="70"/>
        <v>32</v>
      </c>
      <c r="DH57" s="2">
        <f t="shared" si="71"/>
        <v>46.53465346534654</v>
      </c>
      <c r="DI57" s="12"/>
      <c r="DJ57" s="12"/>
    </row>
    <row r="58" spans="1:114" ht="11.25" customHeight="1">
      <c r="A58" s="1">
        <v>68</v>
      </c>
      <c r="B58" s="11" t="s">
        <v>132</v>
      </c>
      <c r="C58" s="12" t="s">
        <v>133</v>
      </c>
      <c r="D58" s="11" t="s">
        <v>134</v>
      </c>
      <c r="E58" s="12" t="s">
        <v>133</v>
      </c>
      <c r="F58" s="12" t="s">
        <v>111</v>
      </c>
      <c r="G58" s="1">
        <v>1.18</v>
      </c>
      <c r="H58" s="1"/>
      <c r="I58" s="1"/>
      <c r="J58" s="1"/>
      <c r="K58" s="1"/>
      <c r="L58" s="1"/>
      <c r="M58" s="1"/>
      <c r="N58" s="1"/>
      <c r="O58" s="1"/>
      <c r="P58" s="1"/>
      <c r="Q58" s="1"/>
      <c r="S58" s="1">
        <v>1.24</v>
      </c>
      <c r="T58" s="1">
        <v>1.38</v>
      </c>
      <c r="U58" s="1">
        <v>1.18</v>
      </c>
      <c r="V58" s="1">
        <v>1.24</v>
      </c>
      <c r="W58" s="1">
        <v>1.12</v>
      </c>
      <c r="X58" s="1"/>
      <c r="Y58" s="1"/>
      <c r="Z58" s="1"/>
      <c r="AA58" s="1"/>
      <c r="AB58" s="1"/>
      <c r="AC58" s="1"/>
      <c r="AD58" t="s">
        <v>107</v>
      </c>
      <c r="AE58" s="1">
        <f>IF(B58="","",SUM(G58:K58))</f>
        <v>1.18</v>
      </c>
      <c r="AF58" s="1">
        <f>IF(B58="","",RANK(AE58,$AE$3:$AE$202,0))</f>
        <v>72</v>
      </c>
      <c r="AG58" s="13">
        <f>IF(B58="","",IF(LOOKUP(AF58,'[1]Fresno 2010 Pay Sheet'!$A$5:$A$35,'[1]Fresno 2010 Pay Sheet'!$B$5:$B$35)&gt;0,LOOKUP(AF58,'[1]Fresno 2010 Pay Sheet'!$A$5:$A$35,'[1]Fresno 2010 Pay Sheet'!$B$5:$B$35),0))</f>
        <v>0</v>
      </c>
      <c r="AH58" s="1">
        <f>IF(B58="","",SUM(S58:W58))</f>
        <v>6.16</v>
      </c>
      <c r="AI58" s="1">
        <f>IF(B58="","",RANK(AH58,$AH$3:$AH$202,0))</f>
        <v>29</v>
      </c>
      <c r="AJ58" s="13">
        <f>IF(B58="","",IF(LOOKUP(AI58,'[1]Fresno 2010 Pay Sheet'!$C$5:$C$35,'[1]Fresno 2010 Pay Sheet'!$D$5:$D$35)&gt;0,LOOKUP(AI58,'[1]Fresno 2010 Pay Sheet'!$C$5:$C$35,'[1]Fresno 2010 Pay Sheet'!$D$5:$D$35),0))</f>
        <v>0</v>
      </c>
      <c r="AK58" s="1">
        <f>IF(B58="","",AE58+AH58)</f>
        <v>7.34</v>
      </c>
      <c r="AL58" s="1">
        <f>IF(B58="","",RANK(AK58,$AK$3:$AK$202,0))</f>
        <v>56</v>
      </c>
      <c r="AM58" s="13">
        <f>IF(B58="","",IF(LOOKUP(AL58,'[1]Fresno 2010 Pay Sheet'!$E$5:$E$35,'[1]Fresno 2010 Pay Sheet'!$F$5:$F$35)&gt;0,LOOKUP(AL58,'[1]Fresno 2010 Pay Sheet'!$E$5:$E$35,'[1]Fresno 2010 Pay Sheet'!$F$5:$F$35),0))</f>
        <v>0</v>
      </c>
      <c r="AN58" s="1">
        <f t="shared" si="72"/>
        <v>43</v>
      </c>
      <c r="AO58" s="1">
        <f t="shared" si="73"/>
      </c>
      <c r="AP58" s="1">
        <f t="shared" si="74"/>
        <v>1</v>
      </c>
      <c r="AQ58" s="1">
        <f t="shared" si="75"/>
        <v>1.18</v>
      </c>
      <c r="AR58" s="1">
        <f t="shared" si="3"/>
      </c>
      <c r="AS58" s="1">
        <f t="shared" si="76"/>
        <v>5</v>
      </c>
      <c r="AT58" s="1">
        <f t="shared" si="77"/>
        <v>1.38</v>
      </c>
      <c r="AU58" s="1">
        <f t="shared" si="6"/>
      </c>
      <c r="AV58" s="1">
        <f t="shared" si="7"/>
        <v>6</v>
      </c>
      <c r="AW58" s="1">
        <f t="shared" si="78"/>
        <v>0</v>
      </c>
      <c r="AX58" s="1">
        <f t="shared" si="9"/>
        <v>68</v>
      </c>
      <c r="AY58" s="1">
        <f t="shared" si="79"/>
        <v>0</v>
      </c>
      <c r="AZ58" s="1">
        <f t="shared" si="11"/>
        <v>68</v>
      </c>
      <c r="BA58" s="1">
        <f t="shared" si="80"/>
      </c>
      <c r="BB58" s="1">
        <f t="shared" si="13"/>
      </c>
      <c r="BC58" s="1">
        <f t="shared" si="81"/>
      </c>
      <c r="BD58" s="1">
        <f t="shared" si="15"/>
      </c>
      <c r="BE58" s="1">
        <f t="shared" si="82"/>
        <v>0</v>
      </c>
      <c r="BF58" s="14">
        <f t="shared" si="17"/>
        <v>68</v>
      </c>
      <c r="BG58" s="1">
        <f t="shared" si="83"/>
        <v>0</v>
      </c>
      <c r="BH58" s="14">
        <f t="shared" si="19"/>
        <v>68</v>
      </c>
      <c r="BI58" s="14">
        <f t="shared" si="84"/>
        <v>0</v>
      </c>
      <c r="BJ58" s="14">
        <f t="shared" si="21"/>
        <v>68</v>
      </c>
      <c r="BK58" s="1">
        <f t="shared" si="85"/>
        <v>0</v>
      </c>
      <c r="BL58" s="14">
        <f t="shared" si="23"/>
        <v>68</v>
      </c>
      <c r="BM58" s="1">
        <f t="shared" si="86"/>
        <v>0</v>
      </c>
      <c r="BN58" s="14">
        <f t="shared" si="25"/>
        <v>68</v>
      </c>
      <c r="BO58" s="1">
        <f t="shared" si="87"/>
        <v>0</v>
      </c>
      <c r="BP58" s="14">
        <f t="shared" si="27"/>
        <v>68</v>
      </c>
      <c r="BQ58" s="1">
        <f t="shared" si="88"/>
        <v>0</v>
      </c>
      <c r="BR58" s="14">
        <f t="shared" si="29"/>
        <v>68</v>
      </c>
      <c r="BS58" s="1">
        <f t="shared" si="89"/>
        <v>0</v>
      </c>
      <c r="BT58" s="14">
        <f t="shared" si="31"/>
        <v>68</v>
      </c>
      <c r="BU58" s="1">
        <f t="shared" si="32"/>
      </c>
      <c r="BV58" s="1">
        <f t="shared" si="33"/>
      </c>
      <c r="BW58" s="1">
        <f t="shared" si="34"/>
      </c>
      <c r="BX58" s="1">
        <f t="shared" si="35"/>
      </c>
      <c r="BY58" s="1">
        <f t="shared" si="36"/>
      </c>
      <c r="BZ58" s="1">
        <f t="shared" si="37"/>
      </c>
      <c r="CA58" s="1">
        <f t="shared" si="38"/>
      </c>
      <c r="CB58" s="1">
        <f t="shared" si="39"/>
      </c>
      <c r="CC58" s="1">
        <f t="shared" si="40"/>
      </c>
      <c r="CD58" s="1">
        <f t="shared" si="41"/>
      </c>
      <c r="CE58" s="1">
        <f t="shared" si="42"/>
      </c>
      <c r="CF58" s="1">
        <f t="shared" si="43"/>
        <v>1</v>
      </c>
      <c r="CG58" s="1">
        <f t="shared" si="44"/>
      </c>
      <c r="CH58" s="1">
        <f t="shared" si="45"/>
      </c>
      <c r="CI58" s="1">
        <f t="shared" si="46"/>
      </c>
      <c r="CJ58" s="1">
        <f t="shared" si="47"/>
      </c>
      <c r="CK58" s="1">
        <f t="shared" si="48"/>
      </c>
      <c r="CL58" s="1">
        <f t="shared" si="49"/>
      </c>
      <c r="CM58" s="1">
        <f t="shared" si="50"/>
      </c>
      <c r="CN58" s="1">
        <f t="shared" si="51"/>
      </c>
      <c r="CO58" s="1">
        <f t="shared" si="52"/>
      </c>
      <c r="CP58" s="1">
        <f t="shared" si="53"/>
        <v>5</v>
      </c>
      <c r="CQ58" s="1">
        <f t="shared" si="54"/>
      </c>
      <c r="CR58" s="1">
        <f t="shared" si="55"/>
      </c>
      <c r="CS58" s="1">
        <f t="shared" si="56"/>
      </c>
      <c r="CT58" s="1">
        <f t="shared" si="57"/>
      </c>
      <c r="CU58" s="1">
        <f t="shared" si="58"/>
      </c>
      <c r="CV58" s="1">
        <f t="shared" si="59"/>
      </c>
      <c r="CW58" s="1">
        <f t="shared" si="60"/>
        <v>6</v>
      </c>
      <c r="CX58" s="1">
        <f t="shared" si="61"/>
      </c>
      <c r="CY58" s="1">
        <f t="shared" si="62"/>
      </c>
      <c r="CZ58" s="1">
        <f t="shared" si="63"/>
      </c>
      <c r="DA58" s="1">
        <f t="shared" si="64"/>
      </c>
      <c r="DB58" s="1">
        <f t="shared" si="65"/>
      </c>
      <c r="DC58" s="1">
        <f t="shared" si="66"/>
      </c>
      <c r="DD58" s="1">
        <f t="shared" si="67"/>
      </c>
      <c r="DE58" s="1">
        <f t="shared" si="68"/>
        <v>68</v>
      </c>
      <c r="DF58" s="1">
        <f t="shared" si="69"/>
      </c>
      <c r="DG58" s="1">
        <f t="shared" si="70"/>
      </c>
      <c r="DH58" s="2">
        <f t="shared" si="71"/>
        <v>45.54455445544555</v>
      </c>
      <c r="DI58" s="12"/>
      <c r="DJ58" s="12"/>
    </row>
    <row r="59" spans="1:114" ht="11.25" customHeight="1">
      <c r="A59" s="1">
        <v>28</v>
      </c>
      <c r="B59" s="11" t="s">
        <v>341</v>
      </c>
      <c r="C59" s="12" t="s">
        <v>129</v>
      </c>
      <c r="D59" s="11" t="s">
        <v>342</v>
      </c>
      <c r="E59" s="12" t="s">
        <v>201</v>
      </c>
      <c r="F59" s="12" t="s">
        <v>111</v>
      </c>
      <c r="G59" s="1">
        <v>1.32</v>
      </c>
      <c r="H59" s="1">
        <v>1.06</v>
      </c>
      <c r="I59" s="1">
        <v>1.06</v>
      </c>
      <c r="J59" s="1">
        <v>1.24</v>
      </c>
      <c r="K59" s="1">
        <v>1.03</v>
      </c>
      <c r="L59" s="1"/>
      <c r="M59" s="1"/>
      <c r="N59" s="1"/>
      <c r="O59" s="1"/>
      <c r="P59" s="1"/>
      <c r="Q59" s="1"/>
      <c r="S59" s="1">
        <v>1.44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t="s">
        <v>116</v>
      </c>
      <c r="AE59" s="1">
        <f>IF(B59="","",SUM(G59:K59))</f>
        <v>5.71</v>
      </c>
      <c r="AF59" s="1">
        <f>IF(B59="","",RANK(AE59,$AE$3:$AE$202,0))</f>
        <v>46</v>
      </c>
      <c r="AG59" s="13">
        <f>IF(B59="","",IF(LOOKUP(AF59,'[1]Fresno 2010 Pay Sheet'!$A$5:$A$35,'[1]Fresno 2010 Pay Sheet'!$B$5:$B$35)&gt;0,LOOKUP(AF59,'[1]Fresno 2010 Pay Sheet'!$A$5:$A$35,'[1]Fresno 2010 Pay Sheet'!$B$5:$B$35),0))</f>
        <v>0</v>
      </c>
      <c r="AH59" s="1">
        <f>IF(B59="","",SUM(S59:W59))</f>
        <v>1.44</v>
      </c>
      <c r="AI59" s="1">
        <f>IF(B59="","",RANK(AH59,$AH$3:$AH$202,0))</f>
        <v>75</v>
      </c>
      <c r="AJ59" s="13">
        <f>IF(B59="","",IF(LOOKUP(AI59,'[1]Fresno 2010 Pay Sheet'!$C$5:$C$35,'[1]Fresno 2010 Pay Sheet'!$D$5:$D$35)&gt;0,LOOKUP(AI59,'[1]Fresno 2010 Pay Sheet'!$C$5:$C$35,'[1]Fresno 2010 Pay Sheet'!$D$5:$D$35),0))</f>
        <v>0</v>
      </c>
      <c r="AK59" s="1">
        <f>IF(B59="","",AE59+AH59)</f>
        <v>7.15</v>
      </c>
      <c r="AL59" s="1">
        <f>IF(B59="","",RANK(AK59,$AK$3:$AK$202,0))</f>
        <v>57</v>
      </c>
      <c r="AM59" s="13">
        <f>IF(B59="","",IF(LOOKUP(AL59,'[1]Fresno 2010 Pay Sheet'!$E$5:$E$35,'[1]Fresno 2010 Pay Sheet'!$F$5:$F$35)&gt;0,LOOKUP(AL59,'[1]Fresno 2010 Pay Sheet'!$E$5:$E$35,'[1]Fresno 2010 Pay Sheet'!$F$5:$F$35),0))</f>
        <v>0</v>
      </c>
      <c r="AN59" s="1">
        <f t="shared" si="72"/>
        <v>-29</v>
      </c>
      <c r="AO59" s="1">
        <f t="shared" si="73"/>
      </c>
      <c r="AP59" s="1">
        <f t="shared" si="74"/>
        <v>5</v>
      </c>
      <c r="AQ59" s="1">
        <f t="shared" si="75"/>
        <v>1.32</v>
      </c>
      <c r="AR59" s="1">
        <f t="shared" si="3"/>
      </c>
      <c r="AS59" s="1">
        <f t="shared" si="76"/>
        <v>1</v>
      </c>
      <c r="AT59" s="1">
        <f t="shared" si="77"/>
        <v>1.44</v>
      </c>
      <c r="AU59" s="1">
        <f t="shared" si="6"/>
      </c>
      <c r="AV59" s="1">
        <f t="shared" si="7"/>
        <v>6</v>
      </c>
      <c r="AW59" s="1">
        <f t="shared" si="78"/>
        <v>0</v>
      </c>
      <c r="AX59" s="1">
        <f t="shared" si="9"/>
        <v>28</v>
      </c>
      <c r="AY59" s="1">
        <f t="shared" si="79"/>
        <v>0</v>
      </c>
      <c r="AZ59" s="1">
        <f t="shared" si="11"/>
        <v>28</v>
      </c>
      <c r="BA59" s="1">
        <f t="shared" si="80"/>
      </c>
      <c r="BB59" s="1">
        <f t="shared" si="13"/>
      </c>
      <c r="BC59" s="1">
        <f t="shared" si="81"/>
      </c>
      <c r="BD59" s="1">
        <f t="shared" si="15"/>
      </c>
      <c r="BE59" s="1">
        <f t="shared" si="82"/>
        <v>0</v>
      </c>
      <c r="BF59" s="14">
        <f t="shared" si="17"/>
        <v>28</v>
      </c>
      <c r="BG59" s="1">
        <f t="shared" si="83"/>
        <v>0</v>
      </c>
      <c r="BH59" s="14">
        <f t="shared" si="19"/>
        <v>28</v>
      </c>
      <c r="BI59" s="14">
        <f t="shared" si="84"/>
        <v>0</v>
      </c>
      <c r="BJ59" s="14">
        <f t="shared" si="21"/>
        <v>28</v>
      </c>
      <c r="BK59" s="1">
        <f t="shared" si="85"/>
        <v>0</v>
      </c>
      <c r="BL59" s="14">
        <f t="shared" si="23"/>
        <v>28</v>
      </c>
      <c r="BM59" s="1">
        <f t="shared" si="86"/>
        <v>0</v>
      </c>
      <c r="BN59" s="14">
        <f t="shared" si="25"/>
        <v>28</v>
      </c>
      <c r="BO59" s="1">
        <f t="shared" si="87"/>
        <v>0</v>
      </c>
      <c r="BP59" s="14">
        <f t="shared" si="27"/>
        <v>28</v>
      </c>
      <c r="BQ59" s="1">
        <f t="shared" si="88"/>
        <v>0</v>
      </c>
      <c r="BR59" s="14">
        <f t="shared" si="29"/>
        <v>28</v>
      </c>
      <c r="BS59" s="1">
        <f t="shared" si="89"/>
        <v>0</v>
      </c>
      <c r="BT59" s="14">
        <f t="shared" si="31"/>
        <v>28</v>
      </c>
      <c r="BU59" s="1">
        <f t="shared" si="32"/>
      </c>
      <c r="BV59" s="1">
        <f t="shared" si="33"/>
      </c>
      <c r="BW59" s="1">
        <f t="shared" si="34"/>
      </c>
      <c r="BX59" s="1">
        <f t="shared" si="35"/>
      </c>
      <c r="BY59" s="1">
        <f t="shared" si="36"/>
      </c>
      <c r="BZ59" s="1">
        <f t="shared" si="37"/>
      </c>
      <c r="CA59" s="1">
        <f t="shared" si="38"/>
      </c>
      <c r="CB59" s="1">
        <f t="shared" si="39"/>
      </c>
      <c r="CC59" s="1">
        <f t="shared" si="40"/>
      </c>
      <c r="CD59" s="1">
        <f t="shared" si="41"/>
      </c>
      <c r="CE59" s="1">
        <f t="shared" si="42"/>
      </c>
      <c r="CF59" s="1">
        <f t="shared" si="43"/>
      </c>
      <c r="CG59" s="1">
        <f t="shared" si="44"/>
      </c>
      <c r="CH59" s="1">
        <f t="shared" si="45"/>
      </c>
      <c r="CI59" s="1">
        <f t="shared" si="46"/>
      </c>
      <c r="CJ59" s="1">
        <f t="shared" si="47"/>
        <v>5</v>
      </c>
      <c r="CK59" s="1">
        <f t="shared" si="48"/>
      </c>
      <c r="CL59" s="1">
        <f t="shared" si="49"/>
        <v>1</v>
      </c>
      <c r="CM59" s="1">
        <f t="shared" si="50"/>
      </c>
      <c r="CN59" s="1">
        <f t="shared" si="51"/>
      </c>
      <c r="CO59" s="1">
        <f t="shared" si="52"/>
      </c>
      <c r="CP59" s="1">
        <f t="shared" si="53"/>
      </c>
      <c r="CQ59" s="1">
        <f t="shared" si="54"/>
      </c>
      <c r="CR59" s="1">
        <f t="shared" si="55"/>
      </c>
      <c r="CS59" s="1">
        <f t="shared" si="56"/>
      </c>
      <c r="CT59" s="1">
        <f t="shared" si="57"/>
      </c>
      <c r="CU59" s="1">
        <f t="shared" si="58"/>
      </c>
      <c r="CV59" s="1">
        <f t="shared" si="59"/>
      </c>
      <c r="CW59" s="1">
        <f t="shared" si="60"/>
        <v>6</v>
      </c>
      <c r="CX59" s="1">
        <f t="shared" si="61"/>
      </c>
      <c r="CY59" s="1">
        <f t="shared" si="62"/>
      </c>
      <c r="CZ59" s="1">
        <f t="shared" si="63"/>
      </c>
      <c r="DA59" s="1">
        <f t="shared" si="64"/>
      </c>
      <c r="DB59" s="1">
        <f t="shared" si="65"/>
        <v>57</v>
      </c>
      <c r="DC59" s="1">
        <f t="shared" si="66"/>
        <v>27</v>
      </c>
      <c r="DD59" s="1">
        <f t="shared" si="67"/>
      </c>
      <c r="DE59" s="1">
        <f t="shared" si="68"/>
        <v>28</v>
      </c>
      <c r="DF59" s="1">
        <f t="shared" si="69"/>
      </c>
      <c r="DG59" s="1">
        <f t="shared" si="70"/>
      </c>
      <c r="DH59" s="2">
        <f t="shared" si="71"/>
        <v>44.554455445544555</v>
      </c>
      <c r="DI59" s="12"/>
      <c r="DJ59" s="12"/>
    </row>
    <row r="60" spans="1:114" ht="11.25" customHeight="1">
      <c r="A60" s="1">
        <v>48</v>
      </c>
      <c r="B60" s="11" t="s">
        <v>348</v>
      </c>
      <c r="C60" s="12" t="s">
        <v>129</v>
      </c>
      <c r="D60" s="11" t="s">
        <v>349</v>
      </c>
      <c r="E60" s="12" t="s">
        <v>129</v>
      </c>
      <c r="F60" s="12" t="s">
        <v>131</v>
      </c>
      <c r="G60" s="1">
        <v>1.32</v>
      </c>
      <c r="H60" s="1">
        <v>1.06</v>
      </c>
      <c r="I60" s="1">
        <v>1.32</v>
      </c>
      <c r="J60" s="1">
        <v>1.24</v>
      </c>
      <c r="K60" s="1">
        <v>1.03</v>
      </c>
      <c r="L60" s="1"/>
      <c r="M60" s="1"/>
      <c r="N60" s="1"/>
      <c r="O60" s="1"/>
      <c r="P60" s="1"/>
      <c r="Q60" s="1"/>
      <c r="S60" s="1">
        <v>1.12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t="s">
        <v>175</v>
      </c>
      <c r="AE60" s="1">
        <f>IF(B60="","",SUM(G60:K60))</f>
        <v>5.970000000000001</v>
      </c>
      <c r="AF60" s="1">
        <f>IF(B60="","",RANK(AE60,$AE$3:$AE$202,0))</f>
        <v>42</v>
      </c>
      <c r="AG60" s="13">
        <f>IF(B60="","",IF(LOOKUP(AF60,'[1]Fresno 2010 Pay Sheet'!$A$5:$A$35,'[1]Fresno 2010 Pay Sheet'!$B$5:$B$35)&gt;0,LOOKUP(AF60,'[1]Fresno 2010 Pay Sheet'!$A$5:$A$35,'[1]Fresno 2010 Pay Sheet'!$B$5:$B$35),0))</f>
        <v>0</v>
      </c>
      <c r="AH60" s="1">
        <f>IF(B60="","",SUM(S60:W60))</f>
        <v>1.12</v>
      </c>
      <c r="AI60" s="1">
        <f>IF(B60="","",RANK(AH60,$AH$3:$AH$202,0))</f>
        <v>79</v>
      </c>
      <c r="AJ60" s="13">
        <f>IF(B60="","",IF(LOOKUP(AI60,'[1]Fresno 2010 Pay Sheet'!$C$5:$C$35,'[1]Fresno 2010 Pay Sheet'!$D$5:$D$35)&gt;0,LOOKUP(AI60,'[1]Fresno 2010 Pay Sheet'!$C$5:$C$35,'[1]Fresno 2010 Pay Sheet'!$D$5:$D$35),0))</f>
        <v>0</v>
      </c>
      <c r="AK60" s="1">
        <f>IF(B60="","",AE60+AH60)</f>
        <v>7.090000000000001</v>
      </c>
      <c r="AL60" s="1">
        <f>IF(B60="","",RANK(AK60,$AK$3:$AK$202,0))</f>
        <v>58</v>
      </c>
      <c r="AM60" s="13">
        <f>IF(B60="","",IF(LOOKUP(AL60,'[1]Fresno 2010 Pay Sheet'!$E$5:$E$35,'[1]Fresno 2010 Pay Sheet'!$F$5:$F$35)&gt;0,LOOKUP(AL60,'[1]Fresno 2010 Pay Sheet'!$E$5:$E$35,'[1]Fresno 2010 Pay Sheet'!$F$5:$F$35),0))</f>
        <v>0</v>
      </c>
      <c r="AN60" s="1">
        <f t="shared" si="72"/>
        <v>-37</v>
      </c>
      <c r="AO60" s="1">
        <f t="shared" si="73"/>
      </c>
      <c r="AP60" s="1">
        <f t="shared" si="74"/>
        <v>5</v>
      </c>
      <c r="AQ60" s="1">
        <f t="shared" si="75"/>
        <v>1.32</v>
      </c>
      <c r="AR60" s="1">
        <f t="shared" si="3"/>
      </c>
      <c r="AS60" s="1">
        <f t="shared" si="76"/>
        <v>1</v>
      </c>
      <c r="AT60" s="1">
        <f t="shared" si="77"/>
        <v>1.12</v>
      </c>
      <c r="AU60" s="1">
        <f t="shared" si="6"/>
      </c>
      <c r="AV60" s="1">
        <f t="shared" si="7"/>
        <v>6</v>
      </c>
      <c r="AW60" s="1">
        <f t="shared" si="78"/>
        <v>0</v>
      </c>
      <c r="AX60" s="1">
        <f t="shared" si="9"/>
        <v>48</v>
      </c>
      <c r="AY60" s="1">
        <f t="shared" si="79"/>
        <v>0</v>
      </c>
      <c r="AZ60" s="1">
        <f t="shared" si="11"/>
        <v>48</v>
      </c>
      <c r="BA60" s="1">
        <f t="shared" si="80"/>
      </c>
      <c r="BB60" s="1">
        <f t="shared" si="13"/>
      </c>
      <c r="BC60" s="1">
        <f t="shared" si="81"/>
      </c>
      <c r="BD60" s="1">
        <f t="shared" si="15"/>
      </c>
      <c r="BE60" s="1">
        <f t="shared" si="82"/>
        <v>0</v>
      </c>
      <c r="BF60" s="14">
        <f t="shared" si="17"/>
        <v>48</v>
      </c>
      <c r="BG60" s="1">
        <f t="shared" si="83"/>
        <v>0</v>
      </c>
      <c r="BH60" s="14">
        <f t="shared" si="19"/>
        <v>48</v>
      </c>
      <c r="BI60" s="14">
        <f t="shared" si="84"/>
        <v>0</v>
      </c>
      <c r="BJ60" s="14">
        <f t="shared" si="21"/>
        <v>48</v>
      </c>
      <c r="BK60" s="1">
        <f t="shared" si="85"/>
        <v>0</v>
      </c>
      <c r="BL60" s="14">
        <f t="shared" si="23"/>
        <v>48</v>
      </c>
      <c r="BM60" s="1">
        <f t="shared" si="86"/>
        <v>0</v>
      </c>
      <c r="BN60" s="14">
        <f t="shared" si="25"/>
        <v>48</v>
      </c>
      <c r="BO60" s="1">
        <f t="shared" si="87"/>
        <v>0</v>
      </c>
      <c r="BP60" s="14">
        <f t="shared" si="27"/>
        <v>48</v>
      </c>
      <c r="BQ60" s="1">
        <f t="shared" si="88"/>
        <v>0</v>
      </c>
      <c r="BR60" s="14">
        <f t="shared" si="29"/>
        <v>48</v>
      </c>
      <c r="BS60" s="1">
        <f t="shared" si="89"/>
        <v>0</v>
      </c>
      <c r="BT60" s="14">
        <f t="shared" si="31"/>
        <v>48</v>
      </c>
      <c r="BU60" s="1">
        <f t="shared" si="32"/>
      </c>
      <c r="BV60" s="1">
        <f t="shared" si="33"/>
      </c>
      <c r="BW60" s="1">
        <f t="shared" si="34"/>
      </c>
      <c r="BX60" s="1">
        <f t="shared" si="35"/>
      </c>
      <c r="BY60" s="1">
        <f t="shared" si="36"/>
      </c>
      <c r="BZ60" s="1">
        <f t="shared" si="37"/>
        <v>58</v>
      </c>
      <c r="CA60" s="1">
        <f t="shared" si="38"/>
        <v>6</v>
      </c>
      <c r="CB60" s="1">
        <f t="shared" si="39"/>
      </c>
      <c r="CC60" s="1">
        <f t="shared" si="40"/>
      </c>
      <c r="CD60" s="1">
        <f t="shared" si="41"/>
      </c>
      <c r="CE60" s="1">
        <f t="shared" si="42"/>
      </c>
      <c r="CF60" s="1">
        <f t="shared" si="43"/>
      </c>
      <c r="CG60" s="1">
        <f t="shared" si="44"/>
      </c>
      <c r="CH60" s="1">
        <f t="shared" si="45"/>
      </c>
      <c r="CI60" s="1">
        <f t="shared" si="46"/>
      </c>
      <c r="CJ60" s="1">
        <f t="shared" si="47"/>
        <v>5</v>
      </c>
      <c r="CK60" s="1">
        <f t="shared" si="48"/>
      </c>
      <c r="CL60" s="1">
        <f t="shared" si="49"/>
        <v>1</v>
      </c>
      <c r="CM60" s="1">
        <f t="shared" si="50"/>
      </c>
      <c r="CN60" s="1">
        <f t="shared" si="51"/>
      </c>
      <c r="CO60" s="1">
        <f t="shared" si="52"/>
      </c>
      <c r="CP60" s="1">
        <f t="shared" si="53"/>
      </c>
      <c r="CQ60" s="1">
        <f t="shared" si="54"/>
      </c>
      <c r="CR60" s="1">
        <f t="shared" si="55"/>
      </c>
      <c r="CS60" s="1">
        <f t="shared" si="56"/>
      </c>
      <c r="CT60" s="1">
        <f t="shared" si="57"/>
      </c>
      <c r="CU60" s="1">
        <f t="shared" si="58"/>
      </c>
      <c r="CV60" s="1">
        <f t="shared" si="59"/>
      </c>
      <c r="CW60" s="1">
        <f t="shared" si="60"/>
        <v>6</v>
      </c>
      <c r="CX60" s="1">
        <f t="shared" si="61"/>
      </c>
      <c r="CY60" s="1">
        <f t="shared" si="62"/>
      </c>
      <c r="CZ60" s="1">
        <f t="shared" si="63"/>
      </c>
      <c r="DA60" s="1">
        <f t="shared" si="64"/>
      </c>
      <c r="DB60" s="1">
        <f t="shared" si="65"/>
      </c>
      <c r="DC60" s="1">
        <f t="shared" si="66"/>
      </c>
      <c r="DD60" s="1">
        <f t="shared" si="67"/>
      </c>
      <c r="DE60" s="1">
        <f t="shared" si="68"/>
      </c>
      <c r="DF60" s="1">
        <f t="shared" si="69"/>
        <v>48</v>
      </c>
      <c r="DG60" s="1">
        <f t="shared" si="70"/>
      </c>
      <c r="DH60" s="2">
        <f t="shared" si="71"/>
        <v>43.56435643564357</v>
      </c>
      <c r="DI60" s="12"/>
      <c r="DJ60" s="12"/>
    </row>
    <row r="61" spans="1:114" ht="11.25" customHeight="1">
      <c r="A61" s="1">
        <v>46</v>
      </c>
      <c r="B61" s="11" t="s">
        <v>376</v>
      </c>
      <c r="C61" s="12" t="s">
        <v>104</v>
      </c>
      <c r="D61" s="11" t="s">
        <v>377</v>
      </c>
      <c r="E61" s="12" t="s">
        <v>378</v>
      </c>
      <c r="F61" s="12" t="s">
        <v>111</v>
      </c>
      <c r="G61" s="1">
        <v>1.18</v>
      </c>
      <c r="H61" s="1">
        <v>1.64</v>
      </c>
      <c r="I61" s="1">
        <v>1.44</v>
      </c>
      <c r="J61" s="1">
        <v>1.64</v>
      </c>
      <c r="K61" s="1">
        <v>1.18</v>
      </c>
      <c r="L61" s="1">
        <v>3.12</v>
      </c>
      <c r="M61" s="1"/>
      <c r="N61" s="1"/>
      <c r="O61" s="1"/>
      <c r="P61" s="1"/>
      <c r="Q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t="s">
        <v>116</v>
      </c>
      <c r="AE61" s="1">
        <f>IF(B61="","",SUM(G61:K61))</f>
        <v>7.079999999999999</v>
      </c>
      <c r="AF61" s="1">
        <f>IF(B61="","",RANK(AE61,$AE$3:$AE$202,0))</f>
        <v>15</v>
      </c>
      <c r="AG61" s="13">
        <f>IF(B61="","",IF(LOOKUP(AF61,'[1]Fresno 2010 Pay Sheet'!$A$5:$A$35,'[1]Fresno 2010 Pay Sheet'!$B$5:$B$35)&gt;0,LOOKUP(AF61,'[1]Fresno 2010 Pay Sheet'!$A$5:$A$35,'[1]Fresno 2010 Pay Sheet'!$B$5:$B$35),0))</f>
        <v>0</v>
      </c>
      <c r="AH61" s="1">
        <f>IF(B61="","",SUM(S61:W61))</f>
        <v>0</v>
      </c>
      <c r="AI61" s="1">
        <f>IF(B61="","",RANK(AH61,$AH$3:$AH$202,0))</f>
        <v>84</v>
      </c>
      <c r="AJ61" s="13">
        <f>IF(B61="","",IF(LOOKUP(AI61,'[1]Fresno 2010 Pay Sheet'!$C$5:$C$35,'[1]Fresno 2010 Pay Sheet'!$D$5:$D$35)&gt;0,LOOKUP(AI61,'[1]Fresno 2010 Pay Sheet'!$C$5:$C$35,'[1]Fresno 2010 Pay Sheet'!$D$5:$D$35),0))</f>
        <v>0</v>
      </c>
      <c r="AK61" s="1">
        <f>IF(B61="","",AE61+AH61)</f>
        <v>7.079999999999999</v>
      </c>
      <c r="AL61" s="1">
        <f>IF(B61="","",RANK(AK61,$AK$3:$AK$202,0))</f>
        <v>59</v>
      </c>
      <c r="AM61" s="13">
        <f>IF(B61="","",IF(LOOKUP(AL61,'[1]Fresno 2010 Pay Sheet'!$E$5:$E$35,'[1]Fresno 2010 Pay Sheet'!$F$5:$F$35)&gt;0,LOOKUP(AL61,'[1]Fresno 2010 Pay Sheet'!$E$5:$E$35,'[1]Fresno 2010 Pay Sheet'!$F$5:$F$35),0))</f>
        <v>0</v>
      </c>
      <c r="AN61" s="1">
        <f t="shared" si="72"/>
        <v>-69</v>
      </c>
      <c r="AO61" s="1">
        <f t="shared" si="73"/>
      </c>
      <c r="AP61" s="1">
        <f t="shared" si="74"/>
        <v>5</v>
      </c>
      <c r="AQ61" s="1">
        <f t="shared" si="75"/>
        <v>1.64</v>
      </c>
      <c r="AR61" s="1">
        <f t="shared" si="3"/>
      </c>
      <c r="AS61" s="1">
        <f t="shared" si="76"/>
        <v>0</v>
      </c>
      <c r="AT61" s="1">
        <f t="shared" si="77"/>
        <v>0</v>
      </c>
      <c r="AU61" s="1">
        <f t="shared" si="6"/>
      </c>
      <c r="AV61" s="1">
        <f t="shared" si="7"/>
        <v>5</v>
      </c>
      <c r="AW61" s="1">
        <f t="shared" si="78"/>
        <v>0</v>
      </c>
      <c r="AX61" s="1">
        <f t="shared" si="9"/>
        <v>46</v>
      </c>
      <c r="AY61" s="1">
        <f t="shared" si="79"/>
        <v>0</v>
      </c>
      <c r="AZ61" s="1">
        <f t="shared" si="11"/>
        <v>46</v>
      </c>
      <c r="BA61" s="1">
        <f t="shared" si="80"/>
      </c>
      <c r="BB61" s="1">
        <f t="shared" si="13"/>
      </c>
      <c r="BC61" s="1">
        <f t="shared" si="81"/>
      </c>
      <c r="BD61" s="1">
        <f t="shared" si="15"/>
      </c>
      <c r="BE61" s="1">
        <f t="shared" si="82"/>
        <v>0</v>
      </c>
      <c r="BF61" s="14">
        <f t="shared" si="17"/>
        <v>46</v>
      </c>
      <c r="BG61" s="1">
        <f t="shared" si="83"/>
        <v>0</v>
      </c>
      <c r="BH61" s="14">
        <f t="shared" si="19"/>
        <v>46</v>
      </c>
      <c r="BI61" s="14">
        <f t="shared" si="84"/>
        <v>0</v>
      </c>
      <c r="BJ61" s="14">
        <f t="shared" si="21"/>
        <v>46</v>
      </c>
      <c r="BK61" s="1">
        <f t="shared" si="85"/>
        <v>0</v>
      </c>
      <c r="BL61" s="14">
        <f t="shared" si="23"/>
        <v>46</v>
      </c>
      <c r="BM61" s="1">
        <f t="shared" si="86"/>
        <v>0</v>
      </c>
      <c r="BN61" s="14">
        <f t="shared" si="25"/>
        <v>46</v>
      </c>
      <c r="BO61" s="1">
        <f t="shared" si="87"/>
        <v>0</v>
      </c>
      <c r="BP61" s="14">
        <f t="shared" si="27"/>
        <v>46</v>
      </c>
      <c r="BQ61" s="1">
        <f t="shared" si="88"/>
        <v>0</v>
      </c>
      <c r="BR61" s="14">
        <f t="shared" si="29"/>
        <v>46</v>
      </c>
      <c r="BS61" s="1">
        <f t="shared" si="89"/>
        <v>0</v>
      </c>
      <c r="BT61" s="14">
        <f t="shared" si="31"/>
        <v>46</v>
      </c>
      <c r="BU61" s="1">
        <f t="shared" si="32"/>
      </c>
      <c r="BV61" s="1">
        <f t="shared" si="33"/>
      </c>
      <c r="BW61" s="1">
        <f t="shared" si="34"/>
      </c>
      <c r="BX61" s="1">
        <f t="shared" si="35"/>
      </c>
      <c r="BY61" s="1">
        <f t="shared" si="36"/>
      </c>
      <c r="BZ61" s="1">
        <f t="shared" si="37"/>
      </c>
      <c r="CA61" s="1">
        <f t="shared" si="38"/>
      </c>
      <c r="CB61" s="1">
        <f t="shared" si="39"/>
      </c>
      <c r="CC61" s="1">
        <f t="shared" si="40"/>
      </c>
      <c r="CD61" s="1">
        <f t="shared" si="41"/>
      </c>
      <c r="CE61" s="1">
        <f t="shared" si="42"/>
      </c>
      <c r="CF61" s="1">
        <f t="shared" si="43"/>
      </c>
      <c r="CG61" s="1">
        <f t="shared" si="44"/>
      </c>
      <c r="CH61" s="1">
        <f t="shared" si="45"/>
      </c>
      <c r="CI61" s="1">
        <f t="shared" si="46"/>
      </c>
      <c r="CJ61" s="1">
        <f t="shared" si="47"/>
        <v>5</v>
      </c>
      <c r="CK61" s="1">
        <f t="shared" si="48"/>
        <v>0</v>
      </c>
      <c r="CL61" s="1">
        <f t="shared" si="49"/>
      </c>
      <c r="CM61" s="1">
        <f t="shared" si="50"/>
      </c>
      <c r="CN61" s="1">
        <f t="shared" si="51"/>
      </c>
      <c r="CO61" s="1">
        <f t="shared" si="52"/>
      </c>
      <c r="CP61" s="1">
        <f t="shared" si="53"/>
      </c>
      <c r="CQ61" s="1">
        <f t="shared" si="54"/>
      </c>
      <c r="CR61" s="1">
        <f t="shared" si="55"/>
      </c>
      <c r="CS61" s="1">
        <f t="shared" si="56"/>
      </c>
      <c r="CT61" s="1">
        <f t="shared" si="57"/>
      </c>
      <c r="CU61" s="1">
        <f t="shared" si="58"/>
      </c>
      <c r="CV61" s="1">
        <f t="shared" si="59"/>
        <v>5</v>
      </c>
      <c r="CW61" s="1">
        <f t="shared" si="60"/>
      </c>
      <c r="CX61" s="1">
        <f t="shared" si="61"/>
      </c>
      <c r="CY61" s="1">
        <f t="shared" si="62"/>
      </c>
      <c r="CZ61" s="1">
        <f t="shared" si="63"/>
      </c>
      <c r="DA61" s="1">
        <f t="shared" si="64"/>
      </c>
      <c r="DB61" s="1">
        <f t="shared" si="65"/>
        <v>59</v>
      </c>
      <c r="DC61" s="1">
        <f t="shared" si="66"/>
        <v>28</v>
      </c>
      <c r="DD61" s="1">
        <f t="shared" si="67"/>
      </c>
      <c r="DE61" s="1">
        <f t="shared" si="68"/>
        <v>46</v>
      </c>
      <c r="DF61" s="1">
        <f t="shared" si="69"/>
      </c>
      <c r="DG61" s="1">
        <f t="shared" si="70"/>
      </c>
      <c r="DH61" s="2">
        <f t="shared" si="71"/>
        <v>42.57425742574257</v>
      </c>
      <c r="DI61" s="12"/>
      <c r="DJ61" s="12"/>
    </row>
    <row r="62" spans="1:114" ht="11.25" customHeight="1">
      <c r="A62" s="1">
        <v>42</v>
      </c>
      <c r="B62" s="11" t="s">
        <v>303</v>
      </c>
      <c r="C62" s="12" t="s">
        <v>201</v>
      </c>
      <c r="D62" s="11" t="s">
        <v>304</v>
      </c>
      <c r="E62" s="12" t="s">
        <v>194</v>
      </c>
      <c r="F62" s="12" t="s">
        <v>111</v>
      </c>
      <c r="G62" s="1">
        <v>1.09</v>
      </c>
      <c r="H62" s="1">
        <v>1.09</v>
      </c>
      <c r="I62" s="1">
        <v>1.09</v>
      </c>
      <c r="J62" s="1">
        <v>1.03</v>
      </c>
      <c r="K62" s="1"/>
      <c r="L62" s="1"/>
      <c r="M62" s="1"/>
      <c r="N62" s="1"/>
      <c r="O62" s="1"/>
      <c r="P62" s="1"/>
      <c r="Q62" s="1"/>
      <c r="S62" s="1">
        <v>1.5</v>
      </c>
      <c r="T62" s="1">
        <v>1.12</v>
      </c>
      <c r="U62" s="1"/>
      <c r="V62" s="1"/>
      <c r="W62" s="1"/>
      <c r="X62" s="1"/>
      <c r="Y62" s="1"/>
      <c r="Z62" s="1"/>
      <c r="AA62" s="1"/>
      <c r="AB62" s="1"/>
      <c r="AC62" s="1"/>
      <c r="AD62" t="s">
        <v>116</v>
      </c>
      <c r="AE62" s="1">
        <f>IF(B62="","",SUM(G62:K62))</f>
        <v>4.300000000000001</v>
      </c>
      <c r="AF62" s="1">
        <f>IF(B62="","",RANK(AE62,$AE$3:$AE$202,0))</f>
        <v>51</v>
      </c>
      <c r="AG62" s="13">
        <f>IF(B62="","",IF(LOOKUP(AF62,'[1]Fresno 2010 Pay Sheet'!$A$5:$A$35,'[1]Fresno 2010 Pay Sheet'!$B$5:$B$35)&gt;0,LOOKUP(AF62,'[1]Fresno 2010 Pay Sheet'!$A$5:$A$35,'[1]Fresno 2010 Pay Sheet'!$B$5:$B$35),0))</f>
        <v>0</v>
      </c>
      <c r="AH62" s="1">
        <f>IF(B62="","",SUM(S62:W62))</f>
        <v>2.62</v>
      </c>
      <c r="AI62" s="1">
        <f>IF(B62="","",RANK(AH62,$AH$3:$AH$202,0))</f>
        <v>61</v>
      </c>
      <c r="AJ62" s="13">
        <f>IF(B62="","",IF(LOOKUP(AI62,'[1]Fresno 2010 Pay Sheet'!$C$5:$C$35,'[1]Fresno 2010 Pay Sheet'!$D$5:$D$35)&gt;0,LOOKUP(AI62,'[1]Fresno 2010 Pay Sheet'!$C$5:$C$35,'[1]Fresno 2010 Pay Sheet'!$D$5:$D$35),0))</f>
        <v>0</v>
      </c>
      <c r="AK62" s="1">
        <f>IF(B62="","",AE62+AH62)</f>
        <v>6.920000000000001</v>
      </c>
      <c r="AL62" s="1">
        <f>IF(B62="","",RANK(AK62,$AK$3:$AK$202,0))</f>
        <v>60</v>
      </c>
      <c r="AM62" s="13">
        <f>IF(B62="","",IF(LOOKUP(AL62,'[1]Fresno 2010 Pay Sheet'!$E$5:$E$35,'[1]Fresno 2010 Pay Sheet'!$F$5:$F$35)&gt;0,LOOKUP(AL62,'[1]Fresno 2010 Pay Sheet'!$E$5:$E$35,'[1]Fresno 2010 Pay Sheet'!$F$5:$F$35),0))</f>
        <v>0</v>
      </c>
      <c r="AN62" s="1">
        <f t="shared" si="72"/>
        <v>-10</v>
      </c>
      <c r="AO62" s="1">
        <f t="shared" si="73"/>
      </c>
      <c r="AP62" s="1">
        <f t="shared" si="74"/>
        <v>4</v>
      </c>
      <c r="AQ62" s="1">
        <f t="shared" si="75"/>
        <v>1.09</v>
      </c>
      <c r="AR62" s="1">
        <f t="shared" si="3"/>
      </c>
      <c r="AS62" s="1">
        <f t="shared" si="76"/>
        <v>2</v>
      </c>
      <c r="AT62" s="1">
        <f t="shared" si="77"/>
        <v>1.5</v>
      </c>
      <c r="AU62" s="1">
        <f t="shared" si="6"/>
      </c>
      <c r="AV62" s="1">
        <f t="shared" si="7"/>
        <v>6</v>
      </c>
      <c r="AW62" s="1">
        <f t="shared" si="78"/>
        <v>0</v>
      </c>
      <c r="AX62" s="1">
        <f t="shared" si="9"/>
        <v>42</v>
      </c>
      <c r="AY62" s="1">
        <f t="shared" si="79"/>
        <v>0</v>
      </c>
      <c r="AZ62" s="1">
        <f t="shared" si="11"/>
        <v>42</v>
      </c>
      <c r="BA62" s="1">
        <f t="shared" si="80"/>
      </c>
      <c r="BB62" s="1">
        <f t="shared" si="13"/>
      </c>
      <c r="BC62" s="1">
        <f t="shared" si="81"/>
      </c>
      <c r="BD62" s="1">
        <f t="shared" si="15"/>
      </c>
      <c r="BE62" s="1">
        <f t="shared" si="82"/>
        <v>0</v>
      </c>
      <c r="BF62" s="14">
        <f t="shared" si="17"/>
        <v>42</v>
      </c>
      <c r="BG62" s="1">
        <f t="shared" si="83"/>
        <v>0</v>
      </c>
      <c r="BH62" s="14">
        <f t="shared" si="19"/>
        <v>42</v>
      </c>
      <c r="BI62" s="14">
        <f t="shared" si="84"/>
        <v>0</v>
      </c>
      <c r="BJ62" s="14">
        <f t="shared" si="21"/>
        <v>42</v>
      </c>
      <c r="BK62" s="1">
        <f t="shared" si="85"/>
        <v>0</v>
      </c>
      <c r="BL62" s="14">
        <f t="shared" si="23"/>
        <v>42</v>
      </c>
      <c r="BM62" s="1">
        <f t="shared" si="86"/>
        <v>0</v>
      </c>
      <c r="BN62" s="14">
        <f t="shared" si="25"/>
        <v>42</v>
      </c>
      <c r="BO62" s="1">
        <f t="shared" si="87"/>
        <v>0</v>
      </c>
      <c r="BP62" s="14">
        <f t="shared" si="27"/>
        <v>42</v>
      </c>
      <c r="BQ62" s="1">
        <f t="shared" si="88"/>
        <v>0</v>
      </c>
      <c r="BR62" s="14">
        <f t="shared" si="29"/>
        <v>42</v>
      </c>
      <c r="BS62" s="1">
        <f t="shared" si="89"/>
        <v>0</v>
      </c>
      <c r="BT62" s="14">
        <f t="shared" si="31"/>
        <v>42</v>
      </c>
      <c r="BU62" s="1">
        <f t="shared" si="32"/>
      </c>
      <c r="BV62" s="1">
        <f t="shared" si="33"/>
      </c>
      <c r="BW62" s="1">
        <f t="shared" si="34"/>
      </c>
      <c r="BX62" s="1">
        <f t="shared" si="35"/>
      </c>
      <c r="BY62" s="1">
        <f t="shared" si="36"/>
      </c>
      <c r="BZ62" s="1">
        <f t="shared" si="37"/>
      </c>
      <c r="CA62" s="1">
        <f t="shared" si="38"/>
      </c>
      <c r="CB62" s="1">
        <f t="shared" si="39"/>
      </c>
      <c r="CC62" s="1">
        <f t="shared" si="40"/>
      </c>
      <c r="CD62" s="1">
        <f t="shared" si="41"/>
      </c>
      <c r="CE62" s="1">
        <f t="shared" si="42"/>
      </c>
      <c r="CF62" s="1">
        <f t="shared" si="43"/>
      </c>
      <c r="CG62" s="1">
        <f t="shared" si="44"/>
      </c>
      <c r="CH62" s="1">
        <f t="shared" si="45"/>
      </c>
      <c r="CI62" s="1">
        <f t="shared" si="46"/>
        <v>4</v>
      </c>
      <c r="CJ62" s="1">
        <f t="shared" si="47"/>
      </c>
      <c r="CK62" s="1">
        <f t="shared" si="48"/>
      </c>
      <c r="CL62" s="1">
        <f t="shared" si="49"/>
      </c>
      <c r="CM62" s="1">
        <f t="shared" si="50"/>
        <v>2</v>
      </c>
      <c r="CN62" s="1">
        <f t="shared" si="51"/>
      </c>
      <c r="CO62" s="1">
        <f t="shared" si="52"/>
      </c>
      <c r="CP62" s="1">
        <f t="shared" si="53"/>
      </c>
      <c r="CQ62" s="1">
        <f t="shared" si="54"/>
      </c>
      <c r="CR62" s="1">
        <f t="shared" si="55"/>
      </c>
      <c r="CS62" s="1">
        <f t="shared" si="56"/>
      </c>
      <c r="CT62" s="1">
        <f t="shared" si="57"/>
      </c>
      <c r="CU62" s="1">
        <f t="shared" si="58"/>
      </c>
      <c r="CV62" s="1">
        <f t="shared" si="59"/>
      </c>
      <c r="CW62" s="1">
        <f t="shared" si="60"/>
        <v>6</v>
      </c>
      <c r="CX62" s="1">
        <f t="shared" si="61"/>
      </c>
      <c r="CY62" s="1">
        <f t="shared" si="62"/>
      </c>
      <c r="CZ62" s="1">
        <f t="shared" si="63"/>
      </c>
      <c r="DA62" s="1">
        <f t="shared" si="64"/>
      </c>
      <c r="DB62" s="1">
        <f t="shared" si="65"/>
        <v>60</v>
      </c>
      <c r="DC62" s="1">
        <f t="shared" si="66"/>
        <v>29</v>
      </c>
      <c r="DD62" s="1">
        <f t="shared" si="67"/>
      </c>
      <c r="DE62" s="1">
        <f t="shared" si="68"/>
        <v>42</v>
      </c>
      <c r="DF62" s="1">
        <f t="shared" si="69"/>
      </c>
      <c r="DG62" s="1">
        <f t="shared" si="70"/>
      </c>
      <c r="DH62" s="2">
        <f t="shared" si="71"/>
        <v>41.584158415841586</v>
      </c>
      <c r="DI62" s="12"/>
      <c r="DJ62" s="12"/>
    </row>
    <row r="63" spans="1:114" ht="11.25" customHeight="1">
      <c r="A63" s="1">
        <v>64</v>
      </c>
      <c r="B63" s="11" t="s">
        <v>230</v>
      </c>
      <c r="C63" s="12" t="s">
        <v>115</v>
      </c>
      <c r="D63" s="11" t="s">
        <v>231</v>
      </c>
      <c r="E63" s="12" t="s">
        <v>232</v>
      </c>
      <c r="F63" s="12" t="s">
        <v>111</v>
      </c>
      <c r="G63" s="1">
        <v>1.18</v>
      </c>
      <c r="H63" s="1">
        <v>1.12</v>
      </c>
      <c r="I63" s="1">
        <v>1.06</v>
      </c>
      <c r="J63" s="1"/>
      <c r="K63" s="1"/>
      <c r="L63" s="1"/>
      <c r="M63" s="1"/>
      <c r="N63" s="1"/>
      <c r="O63" s="1"/>
      <c r="P63" s="1"/>
      <c r="Q63" s="1"/>
      <c r="S63" s="1">
        <v>1.09</v>
      </c>
      <c r="T63" s="1">
        <v>1</v>
      </c>
      <c r="U63" s="1">
        <v>1.32</v>
      </c>
      <c r="V63" s="1"/>
      <c r="W63" s="1"/>
      <c r="X63" s="1"/>
      <c r="Y63" s="1"/>
      <c r="Z63" s="1"/>
      <c r="AA63" s="1"/>
      <c r="AB63" s="1"/>
      <c r="AC63" s="1"/>
      <c r="AD63" t="s">
        <v>107</v>
      </c>
      <c r="AE63" s="1">
        <f>IF(B63="","",SUM(G63:K63))</f>
        <v>3.36</v>
      </c>
      <c r="AF63" s="1">
        <f>IF(B63="","",RANK(AE63,$AE$3:$AE$202,0))</f>
        <v>57</v>
      </c>
      <c r="AG63" s="13">
        <f>IF(B63="","",IF(LOOKUP(AF63,'[1]Fresno 2010 Pay Sheet'!$A$5:$A$35,'[1]Fresno 2010 Pay Sheet'!$B$5:$B$35)&gt;0,LOOKUP(AF63,'[1]Fresno 2010 Pay Sheet'!$A$5:$A$35,'[1]Fresno 2010 Pay Sheet'!$B$5:$B$35),0))</f>
        <v>0</v>
      </c>
      <c r="AH63" s="1">
        <f>IF(B63="","",SUM(S63:W63))</f>
        <v>3.41</v>
      </c>
      <c r="AI63" s="1">
        <f>IF(B63="","",RANK(AH63,$AH$3:$AH$202,0))</f>
        <v>53</v>
      </c>
      <c r="AJ63" s="13">
        <f>IF(B63="","",IF(LOOKUP(AI63,'[1]Fresno 2010 Pay Sheet'!$C$5:$C$35,'[1]Fresno 2010 Pay Sheet'!$D$5:$D$35)&gt;0,LOOKUP(AI63,'[1]Fresno 2010 Pay Sheet'!$C$5:$C$35,'[1]Fresno 2010 Pay Sheet'!$D$5:$D$35),0))</f>
        <v>0</v>
      </c>
      <c r="AK63" s="1">
        <f>IF(B63="","",AE63+AH63)</f>
        <v>6.77</v>
      </c>
      <c r="AL63" s="1">
        <f>IF(B63="","",RANK(AK63,$AK$3:$AK$202,0))</f>
        <v>61</v>
      </c>
      <c r="AM63" s="13">
        <f>IF(B63="","",IF(LOOKUP(AL63,'[1]Fresno 2010 Pay Sheet'!$E$5:$E$35,'[1]Fresno 2010 Pay Sheet'!$F$5:$F$35)&gt;0,LOOKUP(AL63,'[1]Fresno 2010 Pay Sheet'!$E$5:$E$35,'[1]Fresno 2010 Pay Sheet'!$F$5:$F$35),0))</f>
        <v>0</v>
      </c>
      <c r="AN63" s="1">
        <f t="shared" si="72"/>
        <v>4</v>
      </c>
      <c r="AO63" s="1">
        <f t="shared" si="73"/>
      </c>
      <c r="AP63" s="1">
        <f t="shared" si="74"/>
        <v>3</v>
      </c>
      <c r="AQ63" s="1">
        <f t="shared" si="75"/>
        <v>1.18</v>
      </c>
      <c r="AR63" s="1">
        <f t="shared" si="3"/>
      </c>
      <c r="AS63" s="1">
        <f t="shared" si="76"/>
        <v>3</v>
      </c>
      <c r="AT63" s="1">
        <f t="shared" si="77"/>
        <v>1.32</v>
      </c>
      <c r="AU63" s="1">
        <f t="shared" si="6"/>
      </c>
      <c r="AV63" s="1">
        <f t="shared" si="7"/>
        <v>6</v>
      </c>
      <c r="AW63" s="1">
        <f t="shared" si="78"/>
        <v>0</v>
      </c>
      <c r="AX63" s="1">
        <f t="shared" si="9"/>
        <v>64</v>
      </c>
      <c r="AY63" s="1">
        <f t="shared" si="79"/>
        <v>0</v>
      </c>
      <c r="AZ63" s="1">
        <f t="shared" si="11"/>
        <v>64</v>
      </c>
      <c r="BA63" s="1">
        <f t="shared" si="80"/>
      </c>
      <c r="BB63" s="1">
        <f t="shared" si="13"/>
      </c>
      <c r="BC63" s="1">
        <f t="shared" si="81"/>
      </c>
      <c r="BD63" s="1">
        <f t="shared" si="15"/>
      </c>
      <c r="BE63" s="1">
        <f t="shared" si="82"/>
        <v>0</v>
      </c>
      <c r="BF63" s="14">
        <f t="shared" si="17"/>
        <v>64</v>
      </c>
      <c r="BG63" s="1">
        <f t="shared" si="83"/>
        <v>0</v>
      </c>
      <c r="BH63" s="14">
        <f t="shared" si="19"/>
        <v>64</v>
      </c>
      <c r="BI63" s="14">
        <f t="shared" si="84"/>
        <v>0</v>
      </c>
      <c r="BJ63" s="14">
        <f t="shared" si="21"/>
        <v>64</v>
      </c>
      <c r="BK63" s="1">
        <f t="shared" si="85"/>
        <v>0</v>
      </c>
      <c r="BL63" s="14">
        <f t="shared" si="23"/>
        <v>64</v>
      </c>
      <c r="BM63" s="1">
        <f t="shared" si="86"/>
        <v>0</v>
      </c>
      <c r="BN63" s="14">
        <f t="shared" si="25"/>
        <v>64</v>
      </c>
      <c r="BO63" s="1">
        <f t="shared" si="87"/>
        <v>0</v>
      </c>
      <c r="BP63" s="14">
        <f t="shared" si="27"/>
        <v>64</v>
      </c>
      <c r="BQ63" s="1">
        <f t="shared" si="88"/>
        <v>0</v>
      </c>
      <c r="BR63" s="14">
        <f t="shared" si="29"/>
        <v>64</v>
      </c>
      <c r="BS63" s="1">
        <f t="shared" si="89"/>
        <v>0</v>
      </c>
      <c r="BT63" s="14">
        <f t="shared" si="31"/>
        <v>64</v>
      </c>
      <c r="BU63" s="1">
        <f t="shared" si="32"/>
      </c>
      <c r="BV63" s="1">
        <f t="shared" si="33"/>
      </c>
      <c r="BW63" s="1">
        <f t="shared" si="34"/>
      </c>
      <c r="BX63" s="1">
        <f t="shared" si="35"/>
      </c>
      <c r="BY63" s="1">
        <f t="shared" si="36"/>
      </c>
      <c r="BZ63" s="1">
        <f t="shared" si="37"/>
      </c>
      <c r="CA63" s="1">
        <f t="shared" si="38"/>
      </c>
      <c r="CB63" s="1">
        <f t="shared" si="39"/>
      </c>
      <c r="CC63" s="1">
        <f t="shared" si="40"/>
      </c>
      <c r="CD63" s="1">
        <f t="shared" si="41"/>
      </c>
      <c r="CE63" s="1">
        <f t="shared" si="42"/>
      </c>
      <c r="CF63" s="1">
        <f t="shared" si="43"/>
      </c>
      <c r="CG63" s="1">
        <f t="shared" si="44"/>
      </c>
      <c r="CH63" s="1">
        <f t="shared" si="45"/>
        <v>3</v>
      </c>
      <c r="CI63" s="1">
        <f t="shared" si="46"/>
      </c>
      <c r="CJ63" s="1">
        <f t="shared" si="47"/>
      </c>
      <c r="CK63" s="1">
        <f t="shared" si="48"/>
      </c>
      <c r="CL63" s="1">
        <f t="shared" si="49"/>
      </c>
      <c r="CM63" s="1">
        <f t="shared" si="50"/>
      </c>
      <c r="CN63" s="1">
        <f t="shared" si="51"/>
        <v>3</v>
      </c>
      <c r="CO63" s="1">
        <f t="shared" si="52"/>
      </c>
      <c r="CP63" s="1">
        <f t="shared" si="53"/>
      </c>
      <c r="CQ63" s="1">
        <f t="shared" si="54"/>
      </c>
      <c r="CR63" s="1">
        <f t="shared" si="55"/>
      </c>
      <c r="CS63" s="1">
        <f t="shared" si="56"/>
      </c>
      <c r="CT63" s="1">
        <f t="shared" si="57"/>
      </c>
      <c r="CU63" s="1">
        <f t="shared" si="58"/>
      </c>
      <c r="CV63" s="1">
        <f t="shared" si="59"/>
      </c>
      <c r="CW63" s="1">
        <f t="shared" si="60"/>
        <v>6</v>
      </c>
      <c r="CX63" s="1">
        <f t="shared" si="61"/>
      </c>
      <c r="CY63" s="1">
        <f t="shared" si="62"/>
      </c>
      <c r="CZ63" s="1">
        <f t="shared" si="63"/>
      </c>
      <c r="DA63" s="1">
        <f t="shared" si="64"/>
      </c>
      <c r="DB63" s="1">
        <f t="shared" si="65"/>
      </c>
      <c r="DC63" s="1">
        <f t="shared" si="66"/>
      </c>
      <c r="DD63" s="1">
        <f t="shared" si="67"/>
      </c>
      <c r="DE63" s="1">
        <f t="shared" si="68"/>
        <v>64</v>
      </c>
      <c r="DF63" s="1">
        <f t="shared" si="69"/>
      </c>
      <c r="DG63" s="1">
        <f t="shared" si="70"/>
      </c>
      <c r="DH63" s="2">
        <f t="shared" si="71"/>
        <v>40.5940594059406</v>
      </c>
      <c r="DI63" s="12"/>
      <c r="DJ63" s="12"/>
    </row>
    <row r="64" spans="1:114" ht="11.25" customHeight="1">
      <c r="A64" s="1">
        <v>53</v>
      </c>
      <c r="B64" s="11" t="s">
        <v>217</v>
      </c>
      <c r="C64" s="12" t="s">
        <v>109</v>
      </c>
      <c r="D64" s="11" t="s">
        <v>218</v>
      </c>
      <c r="E64" s="12" t="s">
        <v>219</v>
      </c>
      <c r="F64" s="12" t="s">
        <v>111</v>
      </c>
      <c r="G64" s="1">
        <v>1.64</v>
      </c>
      <c r="H64" s="1">
        <v>1.58</v>
      </c>
      <c r="I64" s="1"/>
      <c r="J64" s="1"/>
      <c r="K64" s="1"/>
      <c r="L64" s="1"/>
      <c r="M64" s="1"/>
      <c r="N64" s="1"/>
      <c r="O64" s="1"/>
      <c r="P64" s="1"/>
      <c r="Q64" s="1"/>
      <c r="S64" s="1">
        <v>1.03</v>
      </c>
      <c r="T64" s="1">
        <v>2.32</v>
      </c>
      <c r="U64" s="1"/>
      <c r="V64" s="1"/>
      <c r="W64" s="1"/>
      <c r="X64" s="1"/>
      <c r="Y64" s="1"/>
      <c r="Z64" s="1"/>
      <c r="AA64" s="1"/>
      <c r="AB64" s="1"/>
      <c r="AC64" s="1"/>
      <c r="AD64" t="s">
        <v>116</v>
      </c>
      <c r="AE64" s="1">
        <f>IF(B64="","",SUM(G64:K64))</f>
        <v>3.2199999999999998</v>
      </c>
      <c r="AF64" s="1">
        <f>IF(B64="","",RANK(AE64,$AE$3:$AE$202,0))</f>
        <v>59</v>
      </c>
      <c r="AG64" s="13">
        <f>IF(B64="","",IF(LOOKUP(AF64,'[1]Fresno 2010 Pay Sheet'!$A$5:$A$35,'[1]Fresno 2010 Pay Sheet'!$B$5:$B$35)&gt;0,LOOKUP(AF64,'[1]Fresno 2010 Pay Sheet'!$A$5:$A$35,'[1]Fresno 2010 Pay Sheet'!$B$5:$B$35),0))</f>
        <v>0</v>
      </c>
      <c r="AH64" s="1">
        <f>IF(B64="","",SUM(S64:W64))</f>
        <v>3.3499999999999996</v>
      </c>
      <c r="AI64" s="1">
        <f>IF(B64="","",RANK(AH64,$AH$3:$AH$202,0))</f>
        <v>54</v>
      </c>
      <c r="AJ64" s="13">
        <f>IF(B64="","",IF(LOOKUP(AI64,'[1]Fresno 2010 Pay Sheet'!$C$5:$C$35,'[1]Fresno 2010 Pay Sheet'!$D$5:$D$35)&gt;0,LOOKUP(AI64,'[1]Fresno 2010 Pay Sheet'!$C$5:$C$35,'[1]Fresno 2010 Pay Sheet'!$D$5:$D$35),0))</f>
        <v>0</v>
      </c>
      <c r="AK64" s="1">
        <f>IF(B64="","",AE64+AH64)</f>
        <v>6.569999999999999</v>
      </c>
      <c r="AL64" s="1">
        <f>IF(B64="","",RANK(AK64,$AK$3:$AK$202,0))</f>
        <v>62</v>
      </c>
      <c r="AM64" s="13">
        <f>IF(B64="","",IF(LOOKUP(AL64,'[1]Fresno 2010 Pay Sheet'!$E$5:$E$35,'[1]Fresno 2010 Pay Sheet'!$F$5:$F$35)&gt;0,LOOKUP(AL64,'[1]Fresno 2010 Pay Sheet'!$E$5:$E$35,'[1]Fresno 2010 Pay Sheet'!$F$5:$F$35),0))</f>
        <v>0</v>
      </c>
      <c r="AN64" s="1">
        <f t="shared" si="72"/>
        <v>5</v>
      </c>
      <c r="AO64" s="1">
        <f t="shared" si="73"/>
      </c>
      <c r="AP64" s="1">
        <f t="shared" si="74"/>
        <v>2</v>
      </c>
      <c r="AQ64" s="1">
        <f t="shared" si="75"/>
        <v>1.64</v>
      </c>
      <c r="AR64" s="1">
        <f t="shared" si="3"/>
      </c>
      <c r="AS64" s="1">
        <f t="shared" si="76"/>
        <v>2</v>
      </c>
      <c r="AT64" s="1">
        <f t="shared" si="77"/>
        <v>2.32</v>
      </c>
      <c r="AU64" s="1">
        <f t="shared" si="6"/>
      </c>
      <c r="AV64" s="1">
        <f t="shared" si="7"/>
        <v>4</v>
      </c>
      <c r="AW64" s="1">
        <f t="shared" si="78"/>
        <v>0</v>
      </c>
      <c r="AX64" s="1">
        <f t="shared" si="9"/>
        <v>53</v>
      </c>
      <c r="AY64" s="1">
        <f t="shared" si="79"/>
        <v>0</v>
      </c>
      <c r="AZ64" s="1">
        <f t="shared" si="11"/>
        <v>53</v>
      </c>
      <c r="BA64" s="1">
        <f t="shared" si="80"/>
      </c>
      <c r="BB64" s="1">
        <f t="shared" si="13"/>
      </c>
      <c r="BC64" s="1">
        <f t="shared" si="81"/>
      </c>
      <c r="BD64" s="1">
        <f t="shared" si="15"/>
      </c>
      <c r="BE64" s="1">
        <f t="shared" si="82"/>
        <v>0</v>
      </c>
      <c r="BF64" s="14">
        <f t="shared" si="17"/>
        <v>53</v>
      </c>
      <c r="BG64" s="1">
        <f t="shared" si="83"/>
        <v>0</v>
      </c>
      <c r="BH64" s="14">
        <f t="shared" si="19"/>
        <v>53</v>
      </c>
      <c r="BI64" s="14">
        <f t="shared" si="84"/>
        <v>0</v>
      </c>
      <c r="BJ64" s="14">
        <f t="shared" si="21"/>
        <v>53</v>
      </c>
      <c r="BK64" s="1">
        <f t="shared" si="85"/>
        <v>0</v>
      </c>
      <c r="BL64" s="14">
        <f t="shared" si="23"/>
        <v>53</v>
      </c>
      <c r="BM64" s="1">
        <f t="shared" si="86"/>
        <v>0</v>
      </c>
      <c r="BN64" s="14">
        <f t="shared" si="25"/>
        <v>53</v>
      </c>
      <c r="BO64" s="1">
        <f t="shared" si="87"/>
        <v>0</v>
      </c>
      <c r="BP64" s="14">
        <f t="shared" si="27"/>
        <v>53</v>
      </c>
      <c r="BQ64" s="1">
        <f t="shared" si="88"/>
        <v>0</v>
      </c>
      <c r="BR64" s="14">
        <f t="shared" si="29"/>
        <v>53</v>
      </c>
      <c r="BS64" s="1">
        <f t="shared" si="89"/>
        <v>0</v>
      </c>
      <c r="BT64" s="14">
        <f t="shared" si="31"/>
        <v>53</v>
      </c>
      <c r="BU64" s="1">
        <f t="shared" si="32"/>
      </c>
      <c r="BV64" s="1">
        <f t="shared" si="33"/>
      </c>
      <c r="BW64" s="1">
        <f t="shared" si="34"/>
      </c>
      <c r="BX64" s="1">
        <f t="shared" si="35"/>
      </c>
      <c r="BY64" s="1">
        <f t="shared" si="36"/>
      </c>
      <c r="BZ64" s="1">
        <f t="shared" si="37"/>
      </c>
      <c r="CA64" s="1">
        <f t="shared" si="38"/>
      </c>
      <c r="CB64" s="1">
        <f t="shared" si="39"/>
      </c>
      <c r="CC64" s="1">
        <f t="shared" si="40"/>
      </c>
      <c r="CD64" s="1">
        <f t="shared" si="41"/>
      </c>
      <c r="CE64" s="1">
        <f t="shared" si="42"/>
      </c>
      <c r="CF64" s="1">
        <f t="shared" si="43"/>
      </c>
      <c r="CG64" s="1">
        <f t="shared" si="44"/>
        <v>2</v>
      </c>
      <c r="CH64" s="1">
        <f t="shared" si="45"/>
      </c>
      <c r="CI64" s="1">
        <f t="shared" si="46"/>
      </c>
      <c r="CJ64" s="1">
        <f t="shared" si="47"/>
      </c>
      <c r="CK64" s="1">
        <f t="shared" si="48"/>
      </c>
      <c r="CL64" s="1">
        <f t="shared" si="49"/>
      </c>
      <c r="CM64" s="1">
        <f t="shared" si="50"/>
        <v>2</v>
      </c>
      <c r="CN64" s="1">
        <f t="shared" si="51"/>
      </c>
      <c r="CO64" s="1">
        <f t="shared" si="52"/>
      </c>
      <c r="CP64" s="1">
        <f t="shared" si="53"/>
      </c>
      <c r="CQ64" s="1">
        <f t="shared" si="54"/>
      </c>
      <c r="CR64" s="1">
        <f t="shared" si="55"/>
      </c>
      <c r="CS64" s="1">
        <f t="shared" si="56"/>
      </c>
      <c r="CT64" s="1">
        <f t="shared" si="57"/>
      </c>
      <c r="CU64" s="1">
        <f t="shared" si="58"/>
        <v>4</v>
      </c>
      <c r="CV64" s="1">
        <f t="shared" si="59"/>
      </c>
      <c r="CW64" s="1">
        <f t="shared" si="60"/>
      </c>
      <c r="CX64" s="1">
        <f t="shared" si="61"/>
      </c>
      <c r="CY64" s="1">
        <f t="shared" si="62"/>
      </c>
      <c r="CZ64" s="1">
        <f t="shared" si="63"/>
      </c>
      <c r="DA64" s="1">
        <f t="shared" si="64"/>
      </c>
      <c r="DB64" s="1">
        <f t="shared" si="65"/>
        <v>62</v>
      </c>
      <c r="DC64" s="1">
        <f t="shared" si="66"/>
        <v>30</v>
      </c>
      <c r="DD64" s="1">
        <f t="shared" si="67"/>
      </c>
      <c r="DE64" s="1">
        <f t="shared" si="68"/>
        <v>53</v>
      </c>
      <c r="DF64" s="1">
        <f t="shared" si="69"/>
      </c>
      <c r="DG64" s="1">
        <f t="shared" si="70"/>
      </c>
      <c r="DH64" s="2">
        <f t="shared" si="71"/>
        <v>39.603960396039604</v>
      </c>
      <c r="DI64" s="12"/>
      <c r="DJ64" s="12"/>
    </row>
    <row r="65" spans="1:114" ht="11.25" customHeight="1">
      <c r="A65" s="1">
        <v>51</v>
      </c>
      <c r="B65" s="11" t="s">
        <v>369</v>
      </c>
      <c r="C65" s="12" t="s">
        <v>370</v>
      </c>
      <c r="D65" s="11" t="s">
        <v>371</v>
      </c>
      <c r="E65" s="12" t="s">
        <v>370</v>
      </c>
      <c r="F65" s="12" t="s">
        <v>111</v>
      </c>
      <c r="G65" s="1">
        <v>1.44</v>
      </c>
      <c r="H65" s="1">
        <v>1.12</v>
      </c>
      <c r="I65" s="1">
        <v>1.12</v>
      </c>
      <c r="J65" s="1">
        <v>1.38</v>
      </c>
      <c r="K65" s="1">
        <v>1.5</v>
      </c>
      <c r="L65" s="1"/>
      <c r="M65" s="1"/>
      <c r="N65" s="1"/>
      <c r="O65" s="1"/>
      <c r="P65" s="1"/>
      <c r="Q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t="s">
        <v>116</v>
      </c>
      <c r="AE65" s="1">
        <f>IF(B65="","",SUM(G65:K65))</f>
        <v>6.5600000000000005</v>
      </c>
      <c r="AF65" s="1">
        <f>IF(B65="","",RANK(AE65,$AE$3:$AE$202,0))</f>
        <v>28</v>
      </c>
      <c r="AG65" s="13">
        <f>IF(B65="","",IF(LOOKUP(AF65,'[1]Fresno 2010 Pay Sheet'!$A$5:$A$35,'[1]Fresno 2010 Pay Sheet'!$B$5:$B$35)&gt;0,LOOKUP(AF65,'[1]Fresno 2010 Pay Sheet'!$A$5:$A$35,'[1]Fresno 2010 Pay Sheet'!$B$5:$B$35),0))</f>
        <v>0</v>
      </c>
      <c r="AH65" s="1">
        <f>IF(B65="","",SUM(S65:W65))</f>
        <v>0</v>
      </c>
      <c r="AI65" s="1">
        <f>IF(B65="","",RANK(AH65,$AH$3:$AH$202,0))</f>
        <v>84</v>
      </c>
      <c r="AJ65" s="13">
        <f>IF(B65="","",IF(LOOKUP(AI65,'[1]Fresno 2010 Pay Sheet'!$C$5:$C$35,'[1]Fresno 2010 Pay Sheet'!$D$5:$D$35)&gt;0,LOOKUP(AI65,'[1]Fresno 2010 Pay Sheet'!$C$5:$C$35,'[1]Fresno 2010 Pay Sheet'!$D$5:$D$35),0))</f>
        <v>0</v>
      </c>
      <c r="AK65" s="1">
        <f>IF(B65="","",AE65+AH65)</f>
        <v>6.5600000000000005</v>
      </c>
      <c r="AL65" s="1">
        <f>IF(B65="","",RANK(AK65,$AK$3:$AK$202,0))</f>
        <v>63</v>
      </c>
      <c r="AM65" s="13">
        <f>IF(B65="","",IF(LOOKUP(AL65,'[1]Fresno 2010 Pay Sheet'!$E$5:$E$35,'[1]Fresno 2010 Pay Sheet'!$F$5:$F$35)&gt;0,LOOKUP(AL65,'[1]Fresno 2010 Pay Sheet'!$E$5:$E$35,'[1]Fresno 2010 Pay Sheet'!$F$5:$F$35),0))</f>
        <v>0</v>
      </c>
      <c r="AN65" s="1">
        <f t="shared" si="72"/>
        <v>-56</v>
      </c>
      <c r="AO65" s="1">
        <f t="shared" si="73"/>
      </c>
      <c r="AP65" s="1">
        <f t="shared" si="74"/>
        <v>5</v>
      </c>
      <c r="AQ65" s="1">
        <f t="shared" si="75"/>
        <v>1.5</v>
      </c>
      <c r="AR65" s="1">
        <f t="shared" si="3"/>
      </c>
      <c r="AS65" s="1">
        <f t="shared" si="76"/>
        <v>0</v>
      </c>
      <c r="AT65" s="1">
        <f t="shared" si="77"/>
        <v>0</v>
      </c>
      <c r="AU65" s="1">
        <f t="shared" si="6"/>
      </c>
      <c r="AV65" s="1">
        <f t="shared" si="7"/>
        <v>5</v>
      </c>
      <c r="AW65" s="1">
        <f t="shared" si="78"/>
        <v>0</v>
      </c>
      <c r="AX65" s="1">
        <f t="shared" si="9"/>
        <v>51</v>
      </c>
      <c r="AY65" s="1">
        <f t="shared" si="79"/>
        <v>0</v>
      </c>
      <c r="AZ65" s="1">
        <f t="shared" si="11"/>
        <v>51</v>
      </c>
      <c r="BA65" s="1">
        <f t="shared" si="80"/>
      </c>
      <c r="BB65" s="1">
        <f t="shared" si="13"/>
      </c>
      <c r="BC65" s="1">
        <f t="shared" si="81"/>
      </c>
      <c r="BD65" s="1">
        <f t="shared" si="15"/>
      </c>
      <c r="BE65" s="1">
        <f t="shared" si="82"/>
        <v>0</v>
      </c>
      <c r="BF65" s="14">
        <f t="shared" si="17"/>
        <v>51</v>
      </c>
      <c r="BG65" s="1">
        <f t="shared" si="83"/>
        <v>0</v>
      </c>
      <c r="BH65" s="14">
        <f t="shared" si="19"/>
        <v>51</v>
      </c>
      <c r="BI65" s="14">
        <f t="shared" si="84"/>
        <v>0</v>
      </c>
      <c r="BJ65" s="14">
        <f t="shared" si="21"/>
        <v>51</v>
      </c>
      <c r="BK65" s="1">
        <f t="shared" si="85"/>
        <v>0</v>
      </c>
      <c r="BL65" s="14">
        <f t="shared" si="23"/>
        <v>51</v>
      </c>
      <c r="BM65" s="1">
        <f t="shared" si="86"/>
        <v>0</v>
      </c>
      <c r="BN65" s="14">
        <f t="shared" si="25"/>
        <v>51</v>
      </c>
      <c r="BO65" s="1">
        <f t="shared" si="87"/>
        <v>0</v>
      </c>
      <c r="BP65" s="14">
        <f t="shared" si="27"/>
        <v>51</v>
      </c>
      <c r="BQ65" s="1">
        <f t="shared" si="88"/>
        <v>0</v>
      </c>
      <c r="BR65" s="14">
        <f t="shared" si="29"/>
        <v>51</v>
      </c>
      <c r="BS65" s="1">
        <f t="shared" si="89"/>
        <v>0</v>
      </c>
      <c r="BT65" s="14">
        <f t="shared" si="31"/>
        <v>51</v>
      </c>
      <c r="BU65" s="1">
        <f t="shared" si="32"/>
      </c>
      <c r="BV65" s="1">
        <f t="shared" si="33"/>
      </c>
      <c r="BW65" s="1">
        <f t="shared" si="34"/>
      </c>
      <c r="BX65" s="1">
        <f t="shared" si="35"/>
      </c>
      <c r="BY65" s="1">
        <f t="shared" si="36"/>
      </c>
      <c r="BZ65" s="1">
        <f t="shared" si="37"/>
      </c>
      <c r="CA65" s="1">
        <f t="shared" si="38"/>
      </c>
      <c r="CB65" s="1">
        <f t="shared" si="39"/>
      </c>
      <c r="CC65" s="1">
        <f t="shared" si="40"/>
      </c>
      <c r="CD65" s="1">
        <f t="shared" si="41"/>
      </c>
      <c r="CE65" s="1">
        <f t="shared" si="42"/>
      </c>
      <c r="CF65" s="1">
        <f t="shared" si="43"/>
      </c>
      <c r="CG65" s="1">
        <f t="shared" si="44"/>
      </c>
      <c r="CH65" s="1">
        <f t="shared" si="45"/>
      </c>
      <c r="CI65" s="1">
        <f t="shared" si="46"/>
      </c>
      <c r="CJ65" s="1">
        <f t="shared" si="47"/>
        <v>5</v>
      </c>
      <c r="CK65" s="1">
        <f t="shared" si="48"/>
        <v>0</v>
      </c>
      <c r="CL65" s="1">
        <f t="shared" si="49"/>
      </c>
      <c r="CM65" s="1">
        <f t="shared" si="50"/>
      </c>
      <c r="CN65" s="1">
        <f t="shared" si="51"/>
      </c>
      <c r="CO65" s="1">
        <f t="shared" si="52"/>
      </c>
      <c r="CP65" s="1">
        <f t="shared" si="53"/>
      </c>
      <c r="CQ65" s="1">
        <f t="shared" si="54"/>
      </c>
      <c r="CR65" s="1">
        <f t="shared" si="55"/>
      </c>
      <c r="CS65" s="1">
        <f t="shared" si="56"/>
      </c>
      <c r="CT65" s="1">
        <f t="shared" si="57"/>
      </c>
      <c r="CU65" s="1">
        <f t="shared" si="58"/>
      </c>
      <c r="CV65" s="1">
        <f t="shared" si="59"/>
        <v>5</v>
      </c>
      <c r="CW65" s="1">
        <f t="shared" si="60"/>
      </c>
      <c r="CX65" s="1">
        <f t="shared" si="61"/>
      </c>
      <c r="CY65" s="1">
        <f t="shared" si="62"/>
      </c>
      <c r="CZ65" s="1">
        <f t="shared" si="63"/>
      </c>
      <c r="DA65" s="1">
        <f t="shared" si="64"/>
      </c>
      <c r="DB65" s="1">
        <f t="shared" si="65"/>
        <v>63</v>
      </c>
      <c r="DC65" s="1">
        <f t="shared" si="66"/>
        <v>31</v>
      </c>
      <c r="DD65" s="1">
        <f t="shared" si="67"/>
      </c>
      <c r="DE65" s="1">
        <f t="shared" si="68"/>
        <v>51</v>
      </c>
      <c r="DF65" s="1">
        <f t="shared" si="69"/>
      </c>
      <c r="DG65" s="1">
        <f t="shared" si="70"/>
      </c>
      <c r="DH65" s="2">
        <f t="shared" si="71"/>
        <v>38.613861386138616</v>
      </c>
      <c r="DI65" s="12"/>
      <c r="DJ65" s="12"/>
    </row>
    <row r="66" spans="1:112" ht="11.25" customHeight="1">
      <c r="A66" s="1">
        <v>43</v>
      </c>
      <c r="B66" s="11" t="s">
        <v>196</v>
      </c>
      <c r="C66" s="12" t="s">
        <v>104</v>
      </c>
      <c r="D66" s="11" t="s">
        <v>197</v>
      </c>
      <c r="E66" s="12" t="s">
        <v>104</v>
      </c>
      <c r="F66" s="12" t="s">
        <v>111</v>
      </c>
      <c r="G66" s="1">
        <v>1.03</v>
      </c>
      <c r="H66" s="1">
        <v>1.72</v>
      </c>
      <c r="I66" s="1"/>
      <c r="J66" s="1"/>
      <c r="K66" s="1"/>
      <c r="L66" s="1"/>
      <c r="M66" s="1"/>
      <c r="N66" s="1"/>
      <c r="O66" s="1"/>
      <c r="P66" s="1"/>
      <c r="Q66" s="1"/>
      <c r="S66" s="1">
        <v>3.8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t="s">
        <v>116</v>
      </c>
      <c r="AE66" s="1">
        <f>IF(B66="","",SUM(G66:K66))</f>
        <v>2.75</v>
      </c>
      <c r="AF66" s="1">
        <f>IF(B66="","",RANK(AE66,$AE$3:$AE$202,0))</f>
        <v>61</v>
      </c>
      <c r="AG66" s="13">
        <f>IF(B66="","",IF(LOOKUP(AF66,'[1]Fresno 2010 Pay Sheet'!$A$5:$A$35,'[1]Fresno 2010 Pay Sheet'!$B$5:$B$35)&gt;0,LOOKUP(AF66,'[1]Fresno 2010 Pay Sheet'!$A$5:$A$35,'[1]Fresno 2010 Pay Sheet'!$B$5:$B$35),0))</f>
        <v>0</v>
      </c>
      <c r="AH66" s="1">
        <f>IF(B66="","",SUM(S66:W66))</f>
        <v>3.8</v>
      </c>
      <c r="AI66" s="1">
        <f>IF(B66="","",RANK(AH66,$AH$3:$AH$202,0))</f>
        <v>49</v>
      </c>
      <c r="AJ66" s="13">
        <f>IF(B66="","",IF(LOOKUP(AI66,'[1]Fresno 2010 Pay Sheet'!$C$5:$C$35,'[1]Fresno 2010 Pay Sheet'!$D$5:$D$35)&gt;0,LOOKUP(AI66,'[1]Fresno 2010 Pay Sheet'!$C$5:$C$35,'[1]Fresno 2010 Pay Sheet'!$D$5:$D$35),0))</f>
        <v>0</v>
      </c>
      <c r="AK66" s="1">
        <f>IF(B66="","",AE66+AH66)</f>
        <v>6.55</v>
      </c>
      <c r="AL66" s="1">
        <f>IF(B66="","",RANK(AK66,$AK$3:$AK$202,0))</f>
        <v>64</v>
      </c>
      <c r="AM66" s="13">
        <f>IF(B66="","",IF(LOOKUP(AL66,'[1]Fresno 2010 Pay Sheet'!$E$5:$E$35,'[1]Fresno 2010 Pay Sheet'!$F$5:$F$35)&gt;0,LOOKUP(AL66,'[1]Fresno 2010 Pay Sheet'!$E$5:$E$35,'[1]Fresno 2010 Pay Sheet'!$F$5:$F$35),0))</f>
        <v>0</v>
      </c>
      <c r="AN66" s="1">
        <f t="shared" si="72"/>
        <v>12</v>
      </c>
      <c r="AO66" s="1">
        <f t="shared" si="73"/>
      </c>
      <c r="AP66" s="1">
        <f t="shared" si="74"/>
        <v>2</v>
      </c>
      <c r="AQ66" s="1">
        <f t="shared" si="75"/>
        <v>1.72</v>
      </c>
      <c r="AR66" s="1">
        <f t="shared" si="3"/>
      </c>
      <c r="AS66" s="1">
        <f t="shared" si="76"/>
        <v>1</v>
      </c>
      <c r="AT66" s="1">
        <f t="shared" si="77"/>
        <v>3.8</v>
      </c>
      <c r="AU66" s="1">
        <f t="shared" si="6"/>
      </c>
      <c r="AV66" s="1">
        <f t="shared" si="7"/>
        <v>3</v>
      </c>
      <c r="AW66" s="1">
        <f t="shared" si="78"/>
        <v>0</v>
      </c>
      <c r="AX66" s="1">
        <f t="shared" si="9"/>
        <v>43</v>
      </c>
      <c r="AY66" s="1">
        <f t="shared" si="79"/>
        <v>0</v>
      </c>
      <c r="AZ66" s="1">
        <f t="shared" si="11"/>
        <v>43</v>
      </c>
      <c r="BA66" s="1">
        <f t="shared" si="80"/>
      </c>
      <c r="BB66" s="1">
        <f t="shared" si="13"/>
      </c>
      <c r="BC66" s="1">
        <f t="shared" si="81"/>
      </c>
      <c r="BD66" s="1">
        <f t="shared" si="15"/>
      </c>
      <c r="BE66" s="1">
        <f t="shared" si="82"/>
        <v>0</v>
      </c>
      <c r="BF66" s="14">
        <f t="shared" si="17"/>
        <v>43</v>
      </c>
      <c r="BG66" s="1">
        <f t="shared" si="83"/>
        <v>0</v>
      </c>
      <c r="BH66" s="14">
        <f t="shared" si="19"/>
        <v>43</v>
      </c>
      <c r="BI66" s="14">
        <f t="shared" si="84"/>
        <v>0</v>
      </c>
      <c r="BJ66" s="14">
        <f t="shared" si="21"/>
        <v>43</v>
      </c>
      <c r="BK66" s="1">
        <f t="shared" si="85"/>
        <v>0</v>
      </c>
      <c r="BL66" s="14">
        <f t="shared" si="23"/>
        <v>43</v>
      </c>
      <c r="BM66" s="1">
        <f t="shared" si="86"/>
        <v>0</v>
      </c>
      <c r="BN66" s="14">
        <f t="shared" si="25"/>
        <v>43</v>
      </c>
      <c r="BO66" s="1">
        <f t="shared" si="87"/>
        <v>0</v>
      </c>
      <c r="BP66" s="14">
        <f t="shared" si="27"/>
        <v>43</v>
      </c>
      <c r="BQ66" s="1">
        <f t="shared" si="88"/>
        <v>0</v>
      </c>
      <c r="BR66" s="14">
        <f t="shared" si="29"/>
        <v>43</v>
      </c>
      <c r="BS66" s="1">
        <f t="shared" si="89"/>
        <v>0</v>
      </c>
      <c r="BT66" s="14">
        <f t="shared" si="31"/>
        <v>43</v>
      </c>
      <c r="BU66" s="1">
        <f t="shared" si="32"/>
      </c>
      <c r="BV66" s="1">
        <f t="shared" si="33"/>
      </c>
      <c r="BW66" s="1">
        <f t="shared" si="34"/>
      </c>
      <c r="BX66" s="1">
        <f t="shared" si="35"/>
      </c>
      <c r="BY66" s="1">
        <f t="shared" si="36"/>
      </c>
      <c r="BZ66" s="1">
        <f t="shared" si="37"/>
      </c>
      <c r="CA66" s="1">
        <f t="shared" si="38"/>
      </c>
      <c r="CB66" s="1">
        <f t="shared" si="39"/>
      </c>
      <c r="CC66" s="1">
        <f t="shared" si="40"/>
      </c>
      <c r="CD66" s="1">
        <f t="shared" si="41"/>
      </c>
      <c r="CE66" s="1">
        <f t="shared" si="42"/>
      </c>
      <c r="CF66" s="1">
        <f t="shared" si="43"/>
      </c>
      <c r="CG66" s="1">
        <f t="shared" si="44"/>
        <v>2</v>
      </c>
      <c r="CH66" s="1">
        <f t="shared" si="45"/>
      </c>
      <c r="CI66" s="1">
        <f t="shared" si="46"/>
      </c>
      <c r="CJ66" s="1">
        <f t="shared" si="47"/>
      </c>
      <c r="CK66" s="1">
        <f t="shared" si="48"/>
      </c>
      <c r="CL66" s="1">
        <f t="shared" si="49"/>
        <v>1</v>
      </c>
      <c r="CM66" s="1">
        <f t="shared" si="50"/>
      </c>
      <c r="CN66" s="1">
        <f t="shared" si="51"/>
      </c>
      <c r="CO66" s="1">
        <f t="shared" si="52"/>
      </c>
      <c r="CP66" s="1">
        <f t="shared" si="53"/>
      </c>
      <c r="CQ66" s="1">
        <f t="shared" si="54"/>
      </c>
      <c r="CR66" s="1">
        <f t="shared" si="55"/>
      </c>
      <c r="CS66" s="1">
        <f t="shared" si="56"/>
      </c>
      <c r="CT66" s="1">
        <f t="shared" si="57"/>
        <v>3</v>
      </c>
      <c r="CU66" s="1">
        <f t="shared" si="58"/>
      </c>
      <c r="CV66" s="1">
        <f t="shared" si="59"/>
      </c>
      <c r="CW66" s="1">
        <f t="shared" si="60"/>
      </c>
      <c r="CX66" s="1">
        <f t="shared" si="61"/>
      </c>
      <c r="CY66" s="1">
        <f t="shared" si="62"/>
      </c>
      <c r="CZ66" s="1">
        <f t="shared" si="63"/>
      </c>
      <c r="DA66" s="1">
        <f t="shared" si="64"/>
      </c>
      <c r="DB66" s="1">
        <f t="shared" si="65"/>
        <v>64</v>
      </c>
      <c r="DC66" s="1">
        <f t="shared" si="66"/>
        <v>32</v>
      </c>
      <c r="DD66" s="1">
        <f t="shared" si="67"/>
      </c>
      <c r="DE66" s="1">
        <f t="shared" si="68"/>
        <v>43</v>
      </c>
      <c r="DF66" s="1">
        <f t="shared" si="69"/>
      </c>
      <c r="DG66" s="1">
        <f t="shared" si="70"/>
      </c>
      <c r="DH66" s="2">
        <f t="shared" si="71"/>
        <v>37.62376237623762</v>
      </c>
    </row>
    <row r="67" spans="1:114" ht="11.25" customHeight="1">
      <c r="A67" s="1">
        <v>30</v>
      </c>
      <c r="B67" s="11" t="s">
        <v>300</v>
      </c>
      <c r="C67" s="12" t="s">
        <v>133</v>
      </c>
      <c r="D67" s="11" t="s">
        <v>301</v>
      </c>
      <c r="E67" s="12" t="s">
        <v>133</v>
      </c>
      <c r="F67" s="12" t="s">
        <v>111</v>
      </c>
      <c r="G67" s="1">
        <v>1.64</v>
      </c>
      <c r="H67" s="1">
        <v>1.06</v>
      </c>
      <c r="I67" s="1">
        <v>1.03</v>
      </c>
      <c r="J67" s="1"/>
      <c r="K67" s="1"/>
      <c r="L67" s="1"/>
      <c r="M67" s="1"/>
      <c r="N67" s="1"/>
      <c r="O67" s="1"/>
      <c r="P67" s="1"/>
      <c r="Q67" s="1"/>
      <c r="S67" s="1">
        <v>1.12</v>
      </c>
      <c r="T67" s="1">
        <v>1.44</v>
      </c>
      <c r="U67" s="1"/>
      <c r="V67" s="1"/>
      <c r="W67" s="1"/>
      <c r="X67" s="1"/>
      <c r="Y67" s="1"/>
      <c r="Z67" s="1"/>
      <c r="AA67" s="1"/>
      <c r="AB67" s="1"/>
      <c r="AC67" s="1"/>
      <c r="AD67" t="s">
        <v>302</v>
      </c>
      <c r="AE67" s="1">
        <f>IF(B67="","",SUM(G67:K67))</f>
        <v>3.7300000000000004</v>
      </c>
      <c r="AF67" s="1">
        <f>IF(B67="","",RANK(AE67,$AE$3:$AE$202,0))</f>
        <v>54</v>
      </c>
      <c r="AG67" s="13">
        <f>IF(B67="","",IF(LOOKUP(AF67,'[1]Fresno 2010 Pay Sheet'!$A$5:$A$35,'[1]Fresno 2010 Pay Sheet'!$B$5:$B$35)&gt;0,LOOKUP(AF67,'[1]Fresno 2010 Pay Sheet'!$A$5:$A$35,'[1]Fresno 2010 Pay Sheet'!$B$5:$B$35),0))</f>
        <v>0</v>
      </c>
      <c r="AH67" s="1">
        <f>IF(B67="","",SUM(S67:W67))</f>
        <v>2.56</v>
      </c>
      <c r="AI67" s="1">
        <f>IF(B67="","",RANK(AH67,$AH$3:$AH$202,0))</f>
        <v>62</v>
      </c>
      <c r="AJ67" s="13">
        <f>IF(B67="","",IF(LOOKUP(AI67,'[1]Fresno 2010 Pay Sheet'!$C$5:$C$35,'[1]Fresno 2010 Pay Sheet'!$D$5:$D$35)&gt;0,LOOKUP(AI67,'[1]Fresno 2010 Pay Sheet'!$C$5:$C$35,'[1]Fresno 2010 Pay Sheet'!$D$5:$D$35),0))</f>
        <v>0</v>
      </c>
      <c r="AK67" s="1">
        <f>IF(B67="","",AE67+AH67)</f>
        <v>6.290000000000001</v>
      </c>
      <c r="AL67" s="1">
        <f>IF(B67="","",RANK(AK67,$AK$3:$AK$202,0))</f>
        <v>65</v>
      </c>
      <c r="AM67" s="13">
        <f>IF(B67="","",IF(LOOKUP(AL67,'[1]Fresno 2010 Pay Sheet'!$E$5:$E$35,'[1]Fresno 2010 Pay Sheet'!$F$5:$F$35)&gt;0,LOOKUP(AL67,'[1]Fresno 2010 Pay Sheet'!$E$5:$E$35,'[1]Fresno 2010 Pay Sheet'!$F$5:$F$35),0))</f>
        <v>0</v>
      </c>
      <c r="AN67" s="1">
        <f t="shared" si="72"/>
        <v>-8</v>
      </c>
      <c r="AO67" s="1">
        <f t="shared" si="73"/>
      </c>
      <c r="AP67" s="1">
        <f t="shared" si="74"/>
        <v>3</v>
      </c>
      <c r="AQ67" s="1">
        <f t="shared" si="75"/>
        <v>1.64</v>
      </c>
      <c r="AR67" s="1">
        <f aca="true" t="shared" si="90" ref="AR67:AR130">IF(AQ67=MAX($AQ$3:$AQ$202),A67,"")</f>
      </c>
      <c r="AS67" s="1">
        <f t="shared" si="76"/>
        <v>2</v>
      </c>
      <c r="AT67" s="1">
        <f t="shared" si="77"/>
        <v>1.44</v>
      </c>
      <c r="AU67" s="1">
        <f aca="true" t="shared" si="91" ref="AU67:AU130">IF(AT67=MAX($AT$3:$AT$202),A67,"")</f>
      </c>
      <c r="AV67" s="1">
        <f aca="true" t="shared" si="92" ref="AV67:AV130">IF(AP67="","",AP67+AS67)</f>
        <v>5</v>
      </c>
      <c r="AW67" s="1">
        <f t="shared" si="78"/>
        <v>0</v>
      </c>
      <c r="AX67" s="1">
        <f aca="true" t="shared" si="93" ref="AX67:AX130">IF(AW67=MAX($AW$3:$AW$202),A67,"")</f>
        <v>30</v>
      </c>
      <c r="AY67" s="1">
        <f t="shared" si="79"/>
        <v>0</v>
      </c>
      <c r="AZ67" s="1">
        <f aca="true" t="shared" si="94" ref="AZ67:AZ130">IF(AY67=MAX($AY$3:$AY$202),A67,"")</f>
        <v>30</v>
      </c>
      <c r="BA67" s="1">
        <f t="shared" si="80"/>
      </c>
      <c r="BB67" s="1">
        <f aca="true" t="shared" si="95" ref="BB67:BB130">IF(BA67=MAX($BA$3:$BA$202),A67,"")</f>
      </c>
      <c r="BC67" s="1">
        <f t="shared" si="81"/>
      </c>
      <c r="BD67" s="1">
        <f aca="true" t="shared" si="96" ref="BD67:BD130">IF(BC67=MAX($BC$3:$BC$202),A67,"")</f>
      </c>
      <c r="BE67" s="1">
        <f t="shared" si="82"/>
        <v>0</v>
      </c>
      <c r="BF67" s="14">
        <f aca="true" t="shared" si="97" ref="BF67:BF130">IF(BE67=MAX($BE$3:$BE$202),A67,"")</f>
        <v>30</v>
      </c>
      <c r="BG67" s="1">
        <f t="shared" si="83"/>
        <v>0</v>
      </c>
      <c r="BH67" s="14">
        <f aca="true" t="shared" si="98" ref="BH67:BH130">IF(BG67=MAX($BG$3:$BG$202),A67,"")</f>
        <v>30</v>
      </c>
      <c r="BI67" s="14">
        <f t="shared" si="84"/>
        <v>0</v>
      </c>
      <c r="BJ67" s="14">
        <f aca="true" t="shared" si="99" ref="BJ67:BJ130">IF(BI67=MAX($BI$3:$BI$202),A67,"")</f>
        <v>30</v>
      </c>
      <c r="BK67" s="1">
        <f t="shared" si="85"/>
        <v>0</v>
      </c>
      <c r="BL67" s="14">
        <f aca="true" t="shared" si="100" ref="BL67:BL130">IF(BK67=MAX($BK$3:$BK$202),A67,"")</f>
        <v>30</v>
      </c>
      <c r="BM67" s="1">
        <f t="shared" si="86"/>
        <v>0</v>
      </c>
      <c r="BN67" s="14">
        <f aca="true" t="shared" si="101" ref="BN67:BN130">IF(BM67=MAX($BM$3:$BM$202),A67,"")</f>
        <v>30</v>
      </c>
      <c r="BO67" s="1">
        <f t="shared" si="87"/>
        <v>0</v>
      </c>
      <c r="BP67" s="14">
        <f aca="true" t="shared" si="102" ref="BP67:BP130">IF(BO67=MAX($BO$3:$BO$202),A67,"")</f>
        <v>30</v>
      </c>
      <c r="BQ67" s="1">
        <f t="shared" si="88"/>
        <v>0</v>
      </c>
      <c r="BR67" s="14">
        <f aca="true" t="shared" si="103" ref="BR67:BR130">IF(BQ67=MAX($BQ$3:$BQ$202),A67,"")</f>
        <v>30</v>
      </c>
      <c r="BS67" s="1">
        <f t="shared" si="89"/>
        <v>0</v>
      </c>
      <c r="BT67" s="14">
        <f aca="true" t="shared" si="104" ref="BT67:BT130">IF(BS67=MAX($BS$3:$BS$202),A67,"")</f>
        <v>30</v>
      </c>
      <c r="BU67" s="1">
        <f aca="true" t="shared" si="105" ref="BU67:BU130">IF(F67="AC",AL67,"")</f>
      </c>
      <c r="BV67" s="1">
        <f aca="true" t="shared" si="106" ref="BV67:BV130">IF(BU67="","",RANK(BU67,$BU$3:$BU$202,1))</f>
      </c>
      <c r="BW67" s="1">
        <f aca="true" t="shared" si="107" ref="BW67:BW130">IF(BV67=1,A67,"")</f>
      </c>
      <c r="BX67" s="1">
        <f aca="true" t="shared" si="108" ref="BX67:BX130">IF(BV67=2,A67,"")</f>
      </c>
      <c r="BY67" s="1">
        <f aca="true" t="shared" si="109" ref="BY67:BY130">IF(BV67=3,A67,"")</f>
      </c>
      <c r="BZ67" s="1">
        <f aca="true" t="shared" si="110" ref="BZ67:BZ130">IF(F67="MC",AL67,"")</f>
      </c>
      <c r="CA67" s="1">
        <f aca="true" t="shared" si="111" ref="CA67:CA130">IF(BZ67="","",RANK(BZ67,$BZ$3:$BZ$202,1))</f>
      </c>
      <c r="CB67" s="1">
        <f aca="true" t="shared" si="112" ref="CB67:CB130">IF(CA67=1,A67,"")</f>
      </c>
      <c r="CC67" s="1">
        <f aca="true" t="shared" si="113" ref="CC67:CC130">IF(CA67=2,A67,"")</f>
      </c>
      <c r="CD67" s="1">
        <f aca="true" t="shared" si="114" ref="CD67:CD130">IF(CA67=3,A67,"")</f>
      </c>
      <c r="CE67" s="1">
        <f aca="true" t="shared" si="115" ref="CE67:CE130">IF(AP67=0,AP67,"")</f>
      </c>
      <c r="CF67" s="1">
        <f aca="true" t="shared" si="116" ref="CF67:CF130">IF(AP67=1,1,"")</f>
      </c>
      <c r="CG67" s="1">
        <f aca="true" t="shared" si="117" ref="CG67:CG130">IF(AP67=2,2,"")</f>
      </c>
      <c r="CH67" s="1">
        <f aca="true" t="shared" si="118" ref="CH67:CH130">IF(AP67=3,3,"")</f>
        <v>3</v>
      </c>
      <c r="CI67" s="1">
        <f aca="true" t="shared" si="119" ref="CI67:CI130">IF(AP67=4,4,"")</f>
      </c>
      <c r="CJ67" s="1">
        <f aca="true" t="shared" si="120" ref="CJ67:CJ130">IF(AP67=5,5,"")</f>
      </c>
      <c r="CK67" s="1">
        <f aca="true" t="shared" si="121" ref="CK67:CK130">IF(AS67=0,AS67,"")</f>
      </c>
      <c r="CL67" s="1">
        <f aca="true" t="shared" si="122" ref="CL67:CL130">IF(AS67=1,1,"")</f>
      </c>
      <c r="CM67" s="1">
        <f aca="true" t="shared" si="123" ref="CM67:CM130">IF(AS67=2,2,"")</f>
        <v>2</v>
      </c>
      <c r="CN67" s="1">
        <f aca="true" t="shared" si="124" ref="CN67:CN130">IF(AS67=3,3,"")</f>
      </c>
      <c r="CO67" s="1">
        <f aca="true" t="shared" si="125" ref="CO67:CO130">IF(AS67=4,4,"")</f>
      </c>
      <c r="CP67" s="1">
        <f aca="true" t="shared" si="126" ref="CP67:CP130">IF(AS67=5,5,"")</f>
      </c>
      <c r="CQ67" s="1">
        <f aca="true" t="shared" si="127" ref="CQ67:CQ130">IF(AV67=0,AV67,"")</f>
      </c>
      <c r="CR67" s="1">
        <f aca="true" t="shared" si="128" ref="CR67:CR130">IF(AV67=1,1,"")</f>
      </c>
      <c r="CS67" s="1">
        <f aca="true" t="shared" si="129" ref="CS67:CS130">IF(AV67=2,2,"")</f>
      </c>
      <c r="CT67" s="1">
        <f aca="true" t="shared" si="130" ref="CT67:CT130">IF(AV67=3,3,"")</f>
      </c>
      <c r="CU67" s="1">
        <f aca="true" t="shared" si="131" ref="CU67:CU130">IF(AV67=4,4,"")</f>
      </c>
      <c r="CV67" s="1">
        <f aca="true" t="shared" si="132" ref="CV67:CV130">IF(AV67=5,5,"")</f>
        <v>5</v>
      </c>
      <c r="CW67" s="1">
        <f aca="true" t="shared" si="133" ref="CW67:CW130">IF(AV67=6,6,"")</f>
      </c>
      <c r="CX67" s="1">
        <f aca="true" t="shared" si="134" ref="CX67:CX130">IF(AV67=7,7,"")</f>
      </c>
      <c r="CY67" s="1">
        <f aca="true" t="shared" si="135" ref="CY67:CY130">IF(AV67=8,8,"")</f>
      </c>
      <c r="CZ67" s="1">
        <f aca="true" t="shared" si="136" ref="CZ67:CZ130">IF(AV67=9,9,"")</f>
      </c>
      <c r="DA67" s="1">
        <f aca="true" t="shared" si="137" ref="DA67:DA130">IF(AV67=10,10,"")</f>
      </c>
      <c r="DB67" s="1">
        <f aca="true" t="shared" si="138" ref="DB67:DB130">IF(AD67="Lund",AL67,"")</f>
      </c>
      <c r="DC67" s="1">
        <f aca="true" t="shared" si="139" ref="DC67:DC130">IF(DB67="","",RANK(DB67,$DB$3:$DB$202,1))</f>
      </c>
      <c r="DD67" s="1">
        <f aca="true" t="shared" si="140" ref="DD67:DD130">IF(DC67=1,A67,"")</f>
      </c>
      <c r="DE67" s="1">
        <f aca="true" t="shared" si="141" ref="DE67:DE130">IF(F67="AT",A67,"")</f>
        <v>30</v>
      </c>
      <c r="DF67" s="1">
        <f aca="true" t="shared" si="142" ref="DF67:DF130">IF(F67="MC",A67,"")</f>
      </c>
      <c r="DG67" s="1">
        <f aca="true" t="shared" si="143" ref="DG67:DG130">IF(F67="AC",A67,"")</f>
      </c>
      <c r="DH67" s="2">
        <f aca="true" t="shared" si="144" ref="DH67:DH130">IF(AV67=0,0,IF(E67="","",($DE$205-AL67+1)/$DE$205*100))</f>
        <v>36.633663366336634</v>
      </c>
      <c r="DI67" s="12">
        <v>31519593</v>
      </c>
      <c r="DJ67" s="12"/>
    </row>
    <row r="68" spans="1:114" ht="11.25" customHeight="1">
      <c r="A68" s="1">
        <v>17</v>
      </c>
      <c r="B68" s="11" t="s">
        <v>128</v>
      </c>
      <c r="C68" s="12" t="s">
        <v>129</v>
      </c>
      <c r="D68" s="11" t="s">
        <v>130</v>
      </c>
      <c r="E68" s="12" t="s">
        <v>129</v>
      </c>
      <c r="F68" s="12" t="s">
        <v>131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S68" s="1">
        <v>2.88</v>
      </c>
      <c r="T68" s="1">
        <v>1.09</v>
      </c>
      <c r="U68" s="1">
        <v>1.06</v>
      </c>
      <c r="V68" s="1">
        <v>1.03</v>
      </c>
      <c r="W68" s="1"/>
      <c r="X68" s="1"/>
      <c r="Y68" s="1"/>
      <c r="Z68" s="1"/>
      <c r="AA68" s="1"/>
      <c r="AB68" s="1"/>
      <c r="AC68" s="1"/>
      <c r="AD68" t="s">
        <v>107</v>
      </c>
      <c r="AE68" s="1">
        <f>IF(B68="","",SUM(G68:K68))</f>
        <v>0</v>
      </c>
      <c r="AF68" s="1">
        <f>IF(B68="","",RANK(AE68,$AE$3:$AE$202,0))</f>
        <v>81</v>
      </c>
      <c r="AG68" s="13">
        <f>IF(B68="","",IF(LOOKUP(AF68,'[1]Fresno 2010 Pay Sheet'!$A$5:$A$35,'[1]Fresno 2010 Pay Sheet'!$B$5:$B$35)&gt;0,LOOKUP(AF68,'[1]Fresno 2010 Pay Sheet'!$A$5:$A$35,'[1]Fresno 2010 Pay Sheet'!$B$5:$B$35),0))</f>
        <v>0</v>
      </c>
      <c r="AH68" s="1">
        <f>IF(B68="","",SUM(S68:W68))</f>
        <v>6.06</v>
      </c>
      <c r="AI68" s="1">
        <f>IF(B68="","",RANK(AH68,$AH$3:$AH$202,0))</f>
        <v>32</v>
      </c>
      <c r="AJ68" s="13">
        <f>IF(B68="","",IF(LOOKUP(AI68,'[1]Fresno 2010 Pay Sheet'!$C$5:$C$35,'[1]Fresno 2010 Pay Sheet'!$D$5:$D$35)&gt;0,LOOKUP(AI68,'[1]Fresno 2010 Pay Sheet'!$C$5:$C$35,'[1]Fresno 2010 Pay Sheet'!$D$5:$D$35),0))</f>
        <v>0</v>
      </c>
      <c r="AK68" s="1">
        <f>IF(B68="","",AE68+AH68)</f>
        <v>6.06</v>
      </c>
      <c r="AL68" s="1">
        <f>IF(B68="","",RANK(AK68,$AK$3:$AK$202,0))</f>
        <v>66</v>
      </c>
      <c r="AM68" s="13">
        <f>IF(B68="","",IF(LOOKUP(AL68,'[1]Fresno 2010 Pay Sheet'!$E$5:$E$35,'[1]Fresno 2010 Pay Sheet'!$F$5:$F$35)&gt;0,LOOKUP(AL68,'[1]Fresno 2010 Pay Sheet'!$E$5:$E$35,'[1]Fresno 2010 Pay Sheet'!$F$5:$F$35),0))</f>
        <v>0</v>
      </c>
      <c r="AN68" s="1">
        <f aca="true" t="shared" si="145" ref="AN68:AN131">IF(B68="","",AF68-AI68)</f>
        <v>49</v>
      </c>
      <c r="AO68" s="1">
        <f t="shared" si="73"/>
      </c>
      <c r="AP68" s="1">
        <f t="shared" si="74"/>
        <v>0</v>
      </c>
      <c r="AQ68" s="1">
        <f t="shared" si="75"/>
        <v>0</v>
      </c>
      <c r="AR68" s="1">
        <f t="shared" si="90"/>
      </c>
      <c r="AS68" s="1">
        <f t="shared" si="76"/>
        <v>4</v>
      </c>
      <c r="AT68" s="1">
        <f t="shared" si="77"/>
        <v>2.88</v>
      </c>
      <c r="AU68" s="1">
        <f t="shared" si="91"/>
      </c>
      <c r="AV68" s="1">
        <f t="shared" si="92"/>
        <v>4</v>
      </c>
      <c r="AW68" s="1">
        <f t="shared" si="78"/>
        <v>0</v>
      </c>
      <c r="AX68" s="1">
        <f t="shared" si="93"/>
        <v>17</v>
      </c>
      <c r="AY68" s="1">
        <f t="shared" si="79"/>
        <v>0</v>
      </c>
      <c r="AZ68" s="1">
        <f t="shared" si="94"/>
        <v>17</v>
      </c>
      <c r="BA68" s="1">
        <f t="shared" si="80"/>
      </c>
      <c r="BB68" s="1">
        <f t="shared" si="95"/>
      </c>
      <c r="BC68" s="1">
        <f t="shared" si="81"/>
      </c>
      <c r="BD68" s="1">
        <f t="shared" si="96"/>
      </c>
      <c r="BE68" s="1">
        <f t="shared" si="82"/>
        <v>0</v>
      </c>
      <c r="BF68" s="14">
        <f t="shared" si="97"/>
        <v>17</v>
      </c>
      <c r="BG68" s="1">
        <f t="shared" si="83"/>
        <v>0</v>
      </c>
      <c r="BH68" s="14">
        <f t="shared" si="98"/>
        <v>17</v>
      </c>
      <c r="BI68" s="14">
        <f t="shared" si="84"/>
        <v>0</v>
      </c>
      <c r="BJ68" s="14">
        <f t="shared" si="99"/>
        <v>17</v>
      </c>
      <c r="BK68" s="1">
        <f t="shared" si="85"/>
        <v>0</v>
      </c>
      <c r="BL68" s="14">
        <f t="shared" si="100"/>
        <v>17</v>
      </c>
      <c r="BM68" s="1">
        <f t="shared" si="86"/>
        <v>0</v>
      </c>
      <c r="BN68" s="14">
        <f t="shared" si="101"/>
        <v>17</v>
      </c>
      <c r="BO68" s="1">
        <f t="shared" si="87"/>
        <v>0</v>
      </c>
      <c r="BP68" s="14">
        <f t="shared" si="102"/>
        <v>17</v>
      </c>
      <c r="BQ68" s="1">
        <f t="shared" si="88"/>
        <v>0</v>
      </c>
      <c r="BR68" s="14">
        <f t="shared" si="103"/>
        <v>17</v>
      </c>
      <c r="BS68" s="1">
        <f t="shared" si="89"/>
        <v>0</v>
      </c>
      <c r="BT68" s="14">
        <f t="shared" si="104"/>
        <v>17</v>
      </c>
      <c r="BU68" s="1">
        <f t="shared" si="105"/>
      </c>
      <c r="BV68" s="1">
        <f t="shared" si="106"/>
      </c>
      <c r="BW68" s="1">
        <f t="shared" si="107"/>
      </c>
      <c r="BX68" s="1">
        <f t="shared" si="108"/>
      </c>
      <c r="BY68" s="1">
        <f t="shared" si="109"/>
      </c>
      <c r="BZ68" s="1">
        <f t="shared" si="110"/>
        <v>66</v>
      </c>
      <c r="CA68" s="1">
        <f t="shared" si="111"/>
        <v>7</v>
      </c>
      <c r="CB68" s="1">
        <f t="shared" si="112"/>
      </c>
      <c r="CC68" s="1">
        <f t="shared" si="113"/>
      </c>
      <c r="CD68" s="1">
        <f t="shared" si="114"/>
      </c>
      <c r="CE68" s="1">
        <f t="shared" si="115"/>
        <v>0</v>
      </c>
      <c r="CF68" s="1">
        <f t="shared" si="116"/>
      </c>
      <c r="CG68" s="1">
        <f t="shared" si="117"/>
      </c>
      <c r="CH68" s="1">
        <f t="shared" si="118"/>
      </c>
      <c r="CI68" s="1">
        <f t="shared" si="119"/>
      </c>
      <c r="CJ68" s="1">
        <f t="shared" si="120"/>
      </c>
      <c r="CK68" s="1">
        <f t="shared" si="121"/>
      </c>
      <c r="CL68" s="1">
        <f t="shared" si="122"/>
      </c>
      <c r="CM68" s="1">
        <f t="shared" si="123"/>
      </c>
      <c r="CN68" s="1">
        <f t="shared" si="124"/>
      </c>
      <c r="CO68" s="1">
        <f t="shared" si="125"/>
        <v>4</v>
      </c>
      <c r="CP68" s="1">
        <f t="shared" si="126"/>
      </c>
      <c r="CQ68" s="1">
        <f t="shared" si="127"/>
      </c>
      <c r="CR68" s="1">
        <f t="shared" si="128"/>
      </c>
      <c r="CS68" s="1">
        <f t="shared" si="129"/>
      </c>
      <c r="CT68" s="1">
        <f t="shared" si="130"/>
      </c>
      <c r="CU68" s="1">
        <f t="shared" si="131"/>
        <v>4</v>
      </c>
      <c r="CV68" s="1">
        <f t="shared" si="132"/>
      </c>
      <c r="CW68" s="1">
        <f t="shared" si="133"/>
      </c>
      <c r="CX68" s="1">
        <f t="shared" si="134"/>
      </c>
      <c r="CY68" s="1">
        <f t="shared" si="135"/>
      </c>
      <c r="CZ68" s="1">
        <f t="shared" si="136"/>
      </c>
      <c r="DA68" s="1">
        <f t="shared" si="137"/>
      </c>
      <c r="DB68" s="1">
        <f t="shared" si="138"/>
      </c>
      <c r="DC68" s="1">
        <f t="shared" si="139"/>
      </c>
      <c r="DD68" s="1">
        <f t="shared" si="140"/>
      </c>
      <c r="DE68" s="1">
        <f t="shared" si="141"/>
      </c>
      <c r="DF68" s="1">
        <f t="shared" si="142"/>
        <v>17</v>
      </c>
      <c r="DG68" s="1">
        <f t="shared" si="143"/>
      </c>
      <c r="DH68" s="2">
        <f t="shared" si="144"/>
        <v>35.64356435643564</v>
      </c>
      <c r="DI68" s="12"/>
      <c r="DJ68" s="12"/>
    </row>
    <row r="69" spans="1:114" ht="11.25" customHeight="1">
      <c r="A69" s="1">
        <v>50</v>
      </c>
      <c r="B69" s="11" t="s">
        <v>153</v>
      </c>
      <c r="C69" s="12" t="s">
        <v>104</v>
      </c>
      <c r="D69" s="11" t="s">
        <v>154</v>
      </c>
      <c r="E69" s="12" t="s">
        <v>104</v>
      </c>
      <c r="F69" s="12" t="s">
        <v>111</v>
      </c>
      <c r="G69" s="1">
        <v>1.12</v>
      </c>
      <c r="H69" s="1"/>
      <c r="I69" s="1"/>
      <c r="J69" s="1"/>
      <c r="K69" s="1"/>
      <c r="L69" s="1"/>
      <c r="M69" s="1"/>
      <c r="N69" s="1"/>
      <c r="O69" s="1"/>
      <c r="P69" s="1"/>
      <c r="Q69" s="1"/>
      <c r="S69" s="1">
        <v>1.32</v>
      </c>
      <c r="T69" s="1">
        <v>1.24</v>
      </c>
      <c r="U69" s="1">
        <v>1.32</v>
      </c>
      <c r="V69" s="1">
        <v>1.06</v>
      </c>
      <c r="W69" s="1"/>
      <c r="X69" s="1"/>
      <c r="Y69" s="1"/>
      <c r="Z69" s="1"/>
      <c r="AA69" s="1"/>
      <c r="AB69" s="1"/>
      <c r="AC69" s="1"/>
      <c r="AD69" t="s">
        <v>107</v>
      </c>
      <c r="AE69" s="1">
        <f>IF(B69="","",SUM(G69:K69))</f>
        <v>1.12</v>
      </c>
      <c r="AF69" s="1">
        <f>IF(B69="","",RANK(AE69,$AE$3:$AE$202,0))</f>
        <v>74</v>
      </c>
      <c r="AG69" s="13">
        <f>IF(B69="","",IF(LOOKUP(AF69,'[1]Fresno 2010 Pay Sheet'!$A$5:$A$35,'[1]Fresno 2010 Pay Sheet'!$B$5:$B$35)&gt;0,LOOKUP(AF69,'[1]Fresno 2010 Pay Sheet'!$A$5:$A$35,'[1]Fresno 2010 Pay Sheet'!$B$5:$B$35),0))</f>
        <v>0</v>
      </c>
      <c r="AH69" s="1">
        <f>IF(B69="","",SUM(S69:W69))</f>
        <v>4.9399999999999995</v>
      </c>
      <c r="AI69" s="1">
        <f>IF(B69="","",RANK(AH69,$AH$3:$AH$202,0))</f>
        <v>44</v>
      </c>
      <c r="AJ69" s="13">
        <f>IF(B69="","",IF(LOOKUP(AI69,'[1]Fresno 2010 Pay Sheet'!$C$5:$C$35,'[1]Fresno 2010 Pay Sheet'!$D$5:$D$35)&gt;0,LOOKUP(AI69,'[1]Fresno 2010 Pay Sheet'!$C$5:$C$35,'[1]Fresno 2010 Pay Sheet'!$D$5:$D$35),0))</f>
        <v>0</v>
      </c>
      <c r="AK69" s="1">
        <f>IF(B69="","",AE69+AH69)</f>
        <v>6.06</v>
      </c>
      <c r="AL69" s="1">
        <f>IF(B69="","",RANK(AK69,$AK$3:$AK$202,0))</f>
        <v>66</v>
      </c>
      <c r="AM69" s="13">
        <f>IF(B69="","",IF(LOOKUP(AL69,'[1]Fresno 2010 Pay Sheet'!$E$5:$E$35,'[1]Fresno 2010 Pay Sheet'!$F$5:$F$35)&gt;0,LOOKUP(AL69,'[1]Fresno 2010 Pay Sheet'!$E$5:$E$35,'[1]Fresno 2010 Pay Sheet'!$F$5:$F$35),0))</f>
        <v>0</v>
      </c>
      <c r="AN69" s="1">
        <f t="shared" si="145"/>
        <v>30</v>
      </c>
      <c r="AO69" s="1">
        <f t="shared" si="73"/>
      </c>
      <c r="AP69" s="1">
        <f t="shared" si="74"/>
        <v>1</v>
      </c>
      <c r="AQ69" s="1">
        <f t="shared" si="75"/>
        <v>1.12</v>
      </c>
      <c r="AR69" s="1">
        <f t="shared" si="90"/>
      </c>
      <c r="AS69" s="1">
        <f t="shared" si="76"/>
        <v>4</v>
      </c>
      <c r="AT69" s="1">
        <f t="shared" si="77"/>
        <v>1.32</v>
      </c>
      <c r="AU69" s="1">
        <f t="shared" si="91"/>
      </c>
      <c r="AV69" s="1">
        <f t="shared" si="92"/>
        <v>5</v>
      </c>
      <c r="AW69" s="1">
        <f t="shared" si="78"/>
        <v>0</v>
      </c>
      <c r="AX69" s="1">
        <f t="shared" si="93"/>
        <v>50</v>
      </c>
      <c r="AY69" s="1">
        <f t="shared" si="79"/>
        <v>0</v>
      </c>
      <c r="AZ69" s="1">
        <f t="shared" si="94"/>
        <v>50</v>
      </c>
      <c r="BA69" s="1">
        <f t="shared" si="80"/>
      </c>
      <c r="BB69" s="1">
        <f t="shared" si="95"/>
      </c>
      <c r="BC69" s="1">
        <f t="shared" si="81"/>
      </c>
      <c r="BD69" s="1">
        <f t="shared" si="96"/>
      </c>
      <c r="BE69" s="1">
        <f t="shared" si="82"/>
        <v>0</v>
      </c>
      <c r="BF69" s="14">
        <f t="shared" si="97"/>
        <v>50</v>
      </c>
      <c r="BG69" s="1">
        <f t="shared" si="83"/>
        <v>0</v>
      </c>
      <c r="BH69" s="14">
        <f t="shared" si="98"/>
        <v>50</v>
      </c>
      <c r="BI69" s="14">
        <f t="shared" si="84"/>
        <v>0</v>
      </c>
      <c r="BJ69" s="14">
        <f t="shared" si="99"/>
        <v>50</v>
      </c>
      <c r="BK69" s="1">
        <f t="shared" si="85"/>
        <v>0</v>
      </c>
      <c r="BL69" s="14">
        <f t="shared" si="100"/>
        <v>50</v>
      </c>
      <c r="BM69" s="1">
        <f t="shared" si="86"/>
        <v>0</v>
      </c>
      <c r="BN69" s="14">
        <f t="shared" si="101"/>
        <v>50</v>
      </c>
      <c r="BO69" s="1">
        <f t="shared" si="87"/>
        <v>0</v>
      </c>
      <c r="BP69" s="14">
        <f t="shared" si="102"/>
        <v>50</v>
      </c>
      <c r="BQ69" s="1">
        <f t="shared" si="88"/>
        <v>0</v>
      </c>
      <c r="BR69" s="14">
        <f t="shared" si="103"/>
        <v>50</v>
      </c>
      <c r="BS69" s="1">
        <f t="shared" si="89"/>
        <v>0</v>
      </c>
      <c r="BT69" s="14">
        <f t="shared" si="104"/>
        <v>50</v>
      </c>
      <c r="BU69" s="1">
        <f t="shared" si="105"/>
      </c>
      <c r="BV69" s="1">
        <f t="shared" si="106"/>
      </c>
      <c r="BW69" s="1">
        <f t="shared" si="107"/>
      </c>
      <c r="BX69" s="1">
        <f t="shared" si="108"/>
      </c>
      <c r="BY69" s="1">
        <f t="shared" si="109"/>
      </c>
      <c r="BZ69" s="1">
        <f t="shared" si="110"/>
      </c>
      <c r="CA69" s="1">
        <f t="shared" si="111"/>
      </c>
      <c r="CB69" s="1">
        <f t="shared" si="112"/>
      </c>
      <c r="CC69" s="1">
        <f t="shared" si="113"/>
      </c>
      <c r="CD69" s="1">
        <f t="shared" si="114"/>
      </c>
      <c r="CE69" s="1">
        <f t="shared" si="115"/>
      </c>
      <c r="CF69" s="1">
        <f t="shared" si="116"/>
        <v>1</v>
      </c>
      <c r="CG69" s="1">
        <f t="shared" si="117"/>
      </c>
      <c r="CH69" s="1">
        <f t="shared" si="118"/>
      </c>
      <c r="CI69" s="1">
        <f t="shared" si="119"/>
      </c>
      <c r="CJ69" s="1">
        <f t="shared" si="120"/>
      </c>
      <c r="CK69" s="1">
        <f t="shared" si="121"/>
      </c>
      <c r="CL69" s="1">
        <f t="shared" si="122"/>
      </c>
      <c r="CM69" s="1">
        <f t="shared" si="123"/>
      </c>
      <c r="CN69" s="1">
        <f t="shared" si="124"/>
      </c>
      <c r="CO69" s="1">
        <f t="shared" si="125"/>
        <v>4</v>
      </c>
      <c r="CP69" s="1">
        <f t="shared" si="126"/>
      </c>
      <c r="CQ69" s="1">
        <f t="shared" si="127"/>
      </c>
      <c r="CR69" s="1">
        <f t="shared" si="128"/>
      </c>
      <c r="CS69" s="1">
        <f t="shared" si="129"/>
      </c>
      <c r="CT69" s="1">
        <f t="shared" si="130"/>
      </c>
      <c r="CU69" s="1">
        <f t="shared" si="131"/>
      </c>
      <c r="CV69" s="1">
        <f t="shared" si="132"/>
        <v>5</v>
      </c>
      <c r="CW69" s="1">
        <f t="shared" si="133"/>
      </c>
      <c r="CX69" s="1">
        <f t="shared" si="134"/>
      </c>
      <c r="CY69" s="1">
        <f t="shared" si="135"/>
      </c>
      <c r="CZ69" s="1">
        <f t="shared" si="136"/>
      </c>
      <c r="DA69" s="1">
        <f t="shared" si="137"/>
      </c>
      <c r="DB69" s="1">
        <f t="shared" si="138"/>
      </c>
      <c r="DC69" s="1">
        <f t="shared" si="139"/>
      </c>
      <c r="DD69" s="1">
        <f t="shared" si="140"/>
      </c>
      <c r="DE69" s="1">
        <f t="shared" si="141"/>
        <v>50</v>
      </c>
      <c r="DF69" s="1">
        <f t="shared" si="142"/>
      </c>
      <c r="DG69" s="1">
        <f t="shared" si="143"/>
      </c>
      <c r="DH69" s="2">
        <f t="shared" si="144"/>
        <v>35.64356435643564</v>
      </c>
      <c r="DI69" s="12"/>
      <c r="DJ69" s="12"/>
    </row>
    <row r="70" spans="1:114" ht="11.25" customHeight="1">
      <c r="A70" s="1">
        <v>81</v>
      </c>
      <c r="B70" s="11" t="s">
        <v>350</v>
      </c>
      <c r="C70" s="12" t="s">
        <v>351</v>
      </c>
      <c r="D70" s="11" t="s">
        <v>352</v>
      </c>
      <c r="E70" s="12" t="s">
        <v>104</v>
      </c>
      <c r="F70" s="16" t="s">
        <v>111</v>
      </c>
      <c r="G70" s="1">
        <v>1.03</v>
      </c>
      <c r="H70" s="1">
        <v>1.18</v>
      </c>
      <c r="I70" s="1">
        <v>1.24</v>
      </c>
      <c r="J70" s="1">
        <v>1.06</v>
      </c>
      <c r="K70" s="1">
        <v>1.03</v>
      </c>
      <c r="L70" s="1"/>
      <c r="M70" s="1"/>
      <c r="N70" s="1"/>
      <c r="O70" s="1"/>
      <c r="P70" s="1"/>
      <c r="Q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t="s">
        <v>116</v>
      </c>
      <c r="AE70" s="1">
        <f>IF(B70="","",SUM(G70:K70))</f>
        <v>5.54</v>
      </c>
      <c r="AF70" s="1">
        <f>IF(B70="","",RANK(AE70,$AE$3:$AE$202,0))</f>
        <v>47</v>
      </c>
      <c r="AG70" s="13">
        <f>IF(B70="","",IF(LOOKUP(AF70,'[1]Fresno 2010 Pay Sheet'!$A$5:$A$35,'[1]Fresno 2010 Pay Sheet'!$B$5:$B$35)&gt;0,LOOKUP(AF70,'[1]Fresno 2010 Pay Sheet'!$A$5:$A$35,'[1]Fresno 2010 Pay Sheet'!$B$5:$B$35),0))</f>
        <v>0</v>
      </c>
      <c r="AH70" s="1">
        <f>IF(B70="","",SUM(S70:W70))</f>
        <v>0</v>
      </c>
      <c r="AI70" s="1">
        <f>IF(B70="","",RANK(AH70,$AH$3:$AH$202,0))</f>
        <v>84</v>
      </c>
      <c r="AJ70" s="13">
        <f>IF(B70="","",IF(LOOKUP(AI70,'[1]Fresno 2010 Pay Sheet'!$C$5:$C$35,'[1]Fresno 2010 Pay Sheet'!$D$5:$D$35)&gt;0,LOOKUP(AI70,'[1]Fresno 2010 Pay Sheet'!$C$5:$C$35,'[1]Fresno 2010 Pay Sheet'!$D$5:$D$35),0))</f>
        <v>0</v>
      </c>
      <c r="AK70" s="1">
        <f>IF(B70="","",AE70+AH70)</f>
        <v>5.54</v>
      </c>
      <c r="AL70" s="1">
        <f>IF(B70="","",RANK(AK70,$AK$3:$AK$202,0))</f>
        <v>68</v>
      </c>
      <c r="AM70" s="13">
        <f>IF(B70="","",IF(LOOKUP(AL70,'[1]Fresno 2010 Pay Sheet'!$E$5:$E$35,'[1]Fresno 2010 Pay Sheet'!$F$5:$F$35)&gt;0,LOOKUP(AL70,'[1]Fresno 2010 Pay Sheet'!$E$5:$E$35,'[1]Fresno 2010 Pay Sheet'!$F$5:$F$35),0))</f>
        <v>0</v>
      </c>
      <c r="AN70" s="1">
        <f t="shared" si="145"/>
        <v>-37</v>
      </c>
      <c r="AO70" s="1">
        <f t="shared" si="73"/>
      </c>
      <c r="AP70" s="1">
        <f t="shared" si="74"/>
        <v>5</v>
      </c>
      <c r="AQ70" s="1">
        <f t="shared" si="75"/>
        <v>1.24</v>
      </c>
      <c r="AR70" s="1">
        <f t="shared" si="90"/>
      </c>
      <c r="AS70" s="1">
        <f t="shared" si="76"/>
        <v>0</v>
      </c>
      <c r="AT70" s="1">
        <f t="shared" si="77"/>
        <v>0</v>
      </c>
      <c r="AU70" s="1">
        <f t="shared" si="91"/>
      </c>
      <c r="AV70" s="1">
        <f t="shared" si="92"/>
        <v>5</v>
      </c>
      <c r="AW70" s="1">
        <f t="shared" si="78"/>
        <v>0</v>
      </c>
      <c r="AX70" s="1">
        <f t="shared" si="93"/>
        <v>81</v>
      </c>
      <c r="AY70" s="1">
        <f t="shared" si="79"/>
        <v>0</v>
      </c>
      <c r="AZ70" s="1">
        <f t="shared" si="94"/>
        <v>81</v>
      </c>
      <c r="BA70" s="1">
        <f t="shared" si="80"/>
      </c>
      <c r="BB70" s="1">
        <f t="shared" si="95"/>
      </c>
      <c r="BC70" s="1">
        <f t="shared" si="81"/>
      </c>
      <c r="BD70" s="1">
        <f t="shared" si="96"/>
      </c>
      <c r="BE70" s="1">
        <f t="shared" si="82"/>
        <v>0</v>
      </c>
      <c r="BF70" s="14">
        <f t="shared" si="97"/>
        <v>81</v>
      </c>
      <c r="BG70" s="1">
        <f t="shared" si="83"/>
        <v>0</v>
      </c>
      <c r="BH70" s="14">
        <f t="shared" si="98"/>
        <v>81</v>
      </c>
      <c r="BI70" s="14">
        <f t="shared" si="84"/>
        <v>0</v>
      </c>
      <c r="BJ70" s="14">
        <f t="shared" si="99"/>
        <v>81</v>
      </c>
      <c r="BK70" s="1">
        <f t="shared" si="85"/>
        <v>0</v>
      </c>
      <c r="BL70" s="14">
        <f t="shared" si="100"/>
        <v>81</v>
      </c>
      <c r="BM70" s="1">
        <f t="shared" si="86"/>
        <v>0</v>
      </c>
      <c r="BN70" s="14">
        <f t="shared" si="101"/>
        <v>81</v>
      </c>
      <c r="BO70" s="1">
        <f t="shared" si="87"/>
        <v>0</v>
      </c>
      <c r="BP70" s="14">
        <f t="shared" si="102"/>
        <v>81</v>
      </c>
      <c r="BQ70" s="1">
        <f t="shared" si="88"/>
        <v>0</v>
      </c>
      <c r="BR70" s="14">
        <f t="shared" si="103"/>
        <v>81</v>
      </c>
      <c r="BS70" s="1">
        <f t="shared" si="89"/>
        <v>0</v>
      </c>
      <c r="BT70" s="14">
        <f t="shared" si="104"/>
        <v>81</v>
      </c>
      <c r="BU70" s="1">
        <f t="shared" si="105"/>
      </c>
      <c r="BV70" s="1">
        <f t="shared" si="106"/>
      </c>
      <c r="BW70" s="1">
        <f t="shared" si="107"/>
      </c>
      <c r="BX70" s="1">
        <f t="shared" si="108"/>
      </c>
      <c r="BY70" s="1">
        <f t="shared" si="109"/>
      </c>
      <c r="BZ70" s="1">
        <f t="shared" si="110"/>
      </c>
      <c r="CA70" s="1">
        <f t="shared" si="111"/>
      </c>
      <c r="CB70" s="1">
        <f t="shared" si="112"/>
      </c>
      <c r="CC70" s="1">
        <f t="shared" si="113"/>
      </c>
      <c r="CD70" s="1">
        <f t="shared" si="114"/>
      </c>
      <c r="CE70" s="1">
        <f t="shared" si="115"/>
      </c>
      <c r="CF70" s="1">
        <f t="shared" si="116"/>
      </c>
      <c r="CG70" s="1">
        <f t="shared" si="117"/>
      </c>
      <c r="CH70" s="1">
        <f t="shared" si="118"/>
      </c>
      <c r="CI70" s="1">
        <f t="shared" si="119"/>
      </c>
      <c r="CJ70" s="1">
        <f t="shared" si="120"/>
        <v>5</v>
      </c>
      <c r="CK70" s="1">
        <f t="shared" si="121"/>
        <v>0</v>
      </c>
      <c r="CL70" s="1">
        <f t="shared" si="122"/>
      </c>
      <c r="CM70" s="1">
        <f t="shared" si="123"/>
      </c>
      <c r="CN70" s="1">
        <f t="shared" si="124"/>
      </c>
      <c r="CO70" s="1">
        <f t="shared" si="125"/>
      </c>
      <c r="CP70" s="1">
        <f t="shared" si="126"/>
      </c>
      <c r="CQ70" s="1">
        <f t="shared" si="127"/>
      </c>
      <c r="CR70" s="1">
        <f t="shared" si="128"/>
      </c>
      <c r="CS70" s="1">
        <f t="shared" si="129"/>
      </c>
      <c r="CT70" s="1">
        <f t="shared" si="130"/>
      </c>
      <c r="CU70" s="1">
        <f t="shared" si="131"/>
      </c>
      <c r="CV70" s="1">
        <f t="shared" si="132"/>
        <v>5</v>
      </c>
      <c r="CW70" s="1">
        <f t="shared" si="133"/>
      </c>
      <c r="CX70" s="1">
        <f t="shared" si="134"/>
      </c>
      <c r="CY70" s="1">
        <f t="shared" si="135"/>
      </c>
      <c r="CZ70" s="1">
        <f t="shared" si="136"/>
      </c>
      <c r="DA70" s="1">
        <f t="shared" si="137"/>
      </c>
      <c r="DB70" s="1">
        <f t="shared" si="138"/>
        <v>68</v>
      </c>
      <c r="DC70" s="1">
        <f t="shared" si="139"/>
        <v>33</v>
      </c>
      <c r="DD70" s="1">
        <f t="shared" si="140"/>
      </c>
      <c r="DE70" s="1">
        <f t="shared" si="141"/>
        <v>81</v>
      </c>
      <c r="DF70" s="1">
        <f t="shared" si="142"/>
      </c>
      <c r="DG70" s="1">
        <f t="shared" si="143"/>
      </c>
      <c r="DH70" s="2">
        <f t="shared" si="144"/>
        <v>33.663366336633665</v>
      </c>
      <c r="DI70" s="12"/>
      <c r="DJ70" s="12"/>
    </row>
    <row r="71" spans="1:114" ht="11.25" customHeight="1">
      <c r="A71" s="1">
        <v>82</v>
      </c>
      <c r="B71" s="11" t="s">
        <v>310</v>
      </c>
      <c r="C71" s="12" t="s">
        <v>194</v>
      </c>
      <c r="D71" s="11" t="s">
        <v>311</v>
      </c>
      <c r="E71" s="12" t="s">
        <v>125</v>
      </c>
      <c r="F71" s="16" t="s">
        <v>111</v>
      </c>
      <c r="G71" s="1">
        <v>1.12</v>
      </c>
      <c r="H71" s="1">
        <v>1.09</v>
      </c>
      <c r="I71" s="1">
        <v>1.24</v>
      </c>
      <c r="J71" s="1"/>
      <c r="K71" s="1"/>
      <c r="L71" s="1"/>
      <c r="M71" s="1"/>
      <c r="N71" s="1"/>
      <c r="O71" s="1"/>
      <c r="P71" s="1"/>
      <c r="Q71" s="1"/>
      <c r="S71" s="1">
        <v>1.86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t="s">
        <v>312</v>
      </c>
      <c r="AE71" s="1">
        <f>IF(B71="","",SUM(G71:K71))</f>
        <v>3.45</v>
      </c>
      <c r="AF71" s="1">
        <f>IF(B71="","",RANK(AE71,$AE$3:$AE$202,0))</f>
        <v>56</v>
      </c>
      <c r="AG71" s="13">
        <f>IF(B71="","",IF(LOOKUP(AF71,'[1]Fresno 2010 Pay Sheet'!$A$5:$A$35,'[1]Fresno 2010 Pay Sheet'!$B$5:$B$35)&gt;0,LOOKUP(AF71,'[1]Fresno 2010 Pay Sheet'!$A$5:$A$35,'[1]Fresno 2010 Pay Sheet'!$B$5:$B$35),0))</f>
        <v>0</v>
      </c>
      <c r="AH71" s="1">
        <f>IF(B71="","",SUM(S71:W71))</f>
        <v>1.86</v>
      </c>
      <c r="AI71" s="1">
        <f>IF(B71="","",RANK(AH71,$AH$3:$AH$202,0))</f>
        <v>70</v>
      </c>
      <c r="AJ71" s="13">
        <f>IF(B71="","",IF(LOOKUP(AI71,'[1]Fresno 2010 Pay Sheet'!$C$5:$C$35,'[1]Fresno 2010 Pay Sheet'!$D$5:$D$35)&gt;0,LOOKUP(AI71,'[1]Fresno 2010 Pay Sheet'!$C$5:$C$35,'[1]Fresno 2010 Pay Sheet'!$D$5:$D$35),0))</f>
        <v>0</v>
      </c>
      <c r="AK71" s="1">
        <f>IF(B71="","",AE71+AH71)</f>
        <v>5.3100000000000005</v>
      </c>
      <c r="AL71" s="1">
        <f>IF(B71="","",RANK(AK71,$AK$3:$AK$202,0))</f>
        <v>69</v>
      </c>
      <c r="AM71" s="13">
        <f>IF(B71="","",IF(LOOKUP(AL71,'[1]Fresno 2010 Pay Sheet'!$E$5:$E$35,'[1]Fresno 2010 Pay Sheet'!$F$5:$F$35)&gt;0,LOOKUP(AL71,'[1]Fresno 2010 Pay Sheet'!$E$5:$E$35,'[1]Fresno 2010 Pay Sheet'!$F$5:$F$35),0))</f>
        <v>0</v>
      </c>
      <c r="AN71" s="1">
        <f t="shared" si="145"/>
        <v>-14</v>
      </c>
      <c r="AO71" s="1">
        <f t="shared" si="73"/>
      </c>
      <c r="AP71" s="1">
        <f t="shared" si="74"/>
        <v>3</v>
      </c>
      <c r="AQ71" s="1">
        <f t="shared" si="75"/>
        <v>1.24</v>
      </c>
      <c r="AR71" s="1">
        <f t="shared" si="90"/>
      </c>
      <c r="AS71" s="1">
        <f t="shared" si="76"/>
        <v>1</v>
      </c>
      <c r="AT71" s="1">
        <f t="shared" si="77"/>
        <v>1.86</v>
      </c>
      <c r="AU71" s="1">
        <f t="shared" si="91"/>
      </c>
      <c r="AV71" s="1">
        <f t="shared" si="92"/>
        <v>4</v>
      </c>
      <c r="AW71" s="1">
        <f t="shared" si="78"/>
        <v>0</v>
      </c>
      <c r="AX71" s="1">
        <f t="shared" si="93"/>
        <v>82</v>
      </c>
      <c r="AY71" s="1">
        <f t="shared" si="79"/>
        <v>0</v>
      </c>
      <c r="AZ71" s="1">
        <f t="shared" si="94"/>
        <v>82</v>
      </c>
      <c r="BA71" s="1">
        <f t="shared" si="80"/>
      </c>
      <c r="BB71" s="1">
        <f t="shared" si="95"/>
      </c>
      <c r="BC71" s="1">
        <f t="shared" si="81"/>
      </c>
      <c r="BD71" s="1">
        <f t="shared" si="96"/>
      </c>
      <c r="BE71" s="1">
        <f t="shared" si="82"/>
        <v>0</v>
      </c>
      <c r="BF71" s="14">
        <f t="shared" si="97"/>
        <v>82</v>
      </c>
      <c r="BG71" s="1">
        <f t="shared" si="83"/>
        <v>0</v>
      </c>
      <c r="BH71" s="14">
        <f t="shared" si="98"/>
        <v>82</v>
      </c>
      <c r="BI71" s="14">
        <f t="shared" si="84"/>
        <v>0</v>
      </c>
      <c r="BJ71" s="14">
        <f t="shared" si="99"/>
        <v>82</v>
      </c>
      <c r="BK71" s="1">
        <f t="shared" si="85"/>
        <v>0</v>
      </c>
      <c r="BL71" s="14">
        <f t="shared" si="100"/>
        <v>82</v>
      </c>
      <c r="BM71" s="1">
        <f t="shared" si="86"/>
        <v>0</v>
      </c>
      <c r="BN71" s="14">
        <f t="shared" si="101"/>
        <v>82</v>
      </c>
      <c r="BO71" s="1">
        <f t="shared" si="87"/>
        <v>0</v>
      </c>
      <c r="BP71" s="14">
        <f t="shared" si="102"/>
        <v>82</v>
      </c>
      <c r="BQ71" s="1">
        <f t="shared" si="88"/>
        <v>0</v>
      </c>
      <c r="BR71" s="14">
        <f t="shared" si="103"/>
        <v>82</v>
      </c>
      <c r="BS71" s="1">
        <f t="shared" si="89"/>
        <v>0</v>
      </c>
      <c r="BT71" s="14">
        <f t="shared" si="104"/>
        <v>82</v>
      </c>
      <c r="BU71" s="1">
        <f t="shared" si="105"/>
      </c>
      <c r="BV71" s="1">
        <f t="shared" si="106"/>
      </c>
      <c r="BW71" s="1">
        <f t="shared" si="107"/>
      </c>
      <c r="BX71" s="1">
        <f t="shared" si="108"/>
      </c>
      <c r="BY71" s="1">
        <f t="shared" si="109"/>
      </c>
      <c r="BZ71" s="1">
        <f t="shared" si="110"/>
      </c>
      <c r="CA71" s="1">
        <f t="shared" si="111"/>
      </c>
      <c r="CB71" s="1">
        <f t="shared" si="112"/>
      </c>
      <c r="CC71" s="1">
        <f t="shared" si="113"/>
      </c>
      <c r="CD71" s="1">
        <f t="shared" si="114"/>
      </c>
      <c r="CE71" s="1">
        <f t="shared" si="115"/>
      </c>
      <c r="CF71" s="1">
        <f t="shared" si="116"/>
      </c>
      <c r="CG71" s="1">
        <f t="shared" si="117"/>
      </c>
      <c r="CH71" s="1">
        <f t="shared" si="118"/>
        <v>3</v>
      </c>
      <c r="CI71" s="1">
        <f t="shared" si="119"/>
      </c>
      <c r="CJ71" s="1">
        <f t="shared" si="120"/>
      </c>
      <c r="CK71" s="1">
        <f t="shared" si="121"/>
      </c>
      <c r="CL71" s="1">
        <f t="shared" si="122"/>
        <v>1</v>
      </c>
      <c r="CM71" s="1">
        <f t="shared" si="123"/>
      </c>
      <c r="CN71" s="1">
        <f t="shared" si="124"/>
      </c>
      <c r="CO71" s="1">
        <f t="shared" si="125"/>
      </c>
      <c r="CP71" s="1">
        <f t="shared" si="126"/>
      </c>
      <c r="CQ71" s="1">
        <f t="shared" si="127"/>
      </c>
      <c r="CR71" s="1">
        <f t="shared" si="128"/>
      </c>
      <c r="CS71" s="1">
        <f t="shared" si="129"/>
      </c>
      <c r="CT71" s="1">
        <f t="shared" si="130"/>
      </c>
      <c r="CU71" s="1">
        <f t="shared" si="131"/>
        <v>4</v>
      </c>
      <c r="CV71" s="1">
        <f t="shared" si="132"/>
      </c>
      <c r="CW71" s="1">
        <f t="shared" si="133"/>
      </c>
      <c r="CX71" s="1">
        <f t="shared" si="134"/>
      </c>
      <c r="CY71" s="1">
        <f t="shared" si="135"/>
      </c>
      <c r="CZ71" s="1">
        <f t="shared" si="136"/>
      </c>
      <c r="DA71" s="1">
        <f t="shared" si="137"/>
      </c>
      <c r="DB71" s="1">
        <f t="shared" si="138"/>
      </c>
      <c r="DC71" s="1">
        <f t="shared" si="139"/>
      </c>
      <c r="DD71" s="1">
        <f t="shared" si="140"/>
      </c>
      <c r="DE71" s="1">
        <f t="shared" si="141"/>
        <v>82</v>
      </c>
      <c r="DF71" s="1">
        <f t="shared" si="142"/>
      </c>
      <c r="DG71" s="1">
        <f t="shared" si="143"/>
      </c>
      <c r="DH71" s="2">
        <f t="shared" si="144"/>
        <v>32.67326732673268</v>
      </c>
      <c r="DI71" s="12"/>
      <c r="DJ71" s="12"/>
    </row>
    <row r="72" spans="1:114" ht="11.25" customHeight="1">
      <c r="A72" s="1">
        <v>61</v>
      </c>
      <c r="B72" s="11" t="s">
        <v>337</v>
      </c>
      <c r="C72" s="12" t="s">
        <v>109</v>
      </c>
      <c r="D72" s="11" t="s">
        <v>338</v>
      </c>
      <c r="E72" s="12" t="s">
        <v>125</v>
      </c>
      <c r="F72" s="12" t="s">
        <v>111</v>
      </c>
      <c r="G72" s="1">
        <v>1.44</v>
      </c>
      <c r="H72" s="1">
        <v>1.18</v>
      </c>
      <c r="I72" s="1">
        <v>1.44</v>
      </c>
      <c r="J72" s="1"/>
      <c r="K72" s="1"/>
      <c r="L72" s="1"/>
      <c r="M72" s="1"/>
      <c r="N72" s="1"/>
      <c r="O72" s="1"/>
      <c r="P72" s="1"/>
      <c r="Q72" s="1"/>
      <c r="S72" s="1">
        <v>1.24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t="s">
        <v>175</v>
      </c>
      <c r="AE72" s="1">
        <f>IF(B72="","",SUM(G72:K72))</f>
        <v>4.0600000000000005</v>
      </c>
      <c r="AF72" s="1">
        <f>IF(B72="","",RANK(AE72,$AE$3:$AE$202,0))</f>
        <v>52</v>
      </c>
      <c r="AG72" s="13">
        <f>IF(B72="","",IF(LOOKUP(AF72,'[1]Fresno 2010 Pay Sheet'!$A$5:$A$35,'[1]Fresno 2010 Pay Sheet'!$B$5:$B$35)&gt;0,LOOKUP(AF72,'[1]Fresno 2010 Pay Sheet'!$A$5:$A$35,'[1]Fresno 2010 Pay Sheet'!$B$5:$B$35),0))</f>
        <v>0</v>
      </c>
      <c r="AH72" s="1">
        <f>IF(B72="","",SUM(S72:W72))</f>
        <v>1.24</v>
      </c>
      <c r="AI72" s="1">
        <f>IF(B72="","",RANK(AH72,$AH$3:$AH$202,0))</f>
        <v>76</v>
      </c>
      <c r="AJ72" s="13">
        <f>IF(B72="","",IF(LOOKUP(AI72,'[1]Fresno 2010 Pay Sheet'!$C$5:$C$35,'[1]Fresno 2010 Pay Sheet'!$D$5:$D$35)&gt;0,LOOKUP(AI72,'[1]Fresno 2010 Pay Sheet'!$C$5:$C$35,'[1]Fresno 2010 Pay Sheet'!$D$5:$D$35),0))</f>
        <v>0</v>
      </c>
      <c r="AK72" s="1">
        <f>IF(B72="","",AE72+AH72)</f>
        <v>5.300000000000001</v>
      </c>
      <c r="AL72" s="1">
        <f>IF(B72="","",RANK(AK72,$AK$3:$AK$202,0))</f>
        <v>70</v>
      </c>
      <c r="AM72" s="13">
        <f>IF(B72="","",IF(LOOKUP(AL72,'[1]Fresno 2010 Pay Sheet'!$E$5:$E$35,'[1]Fresno 2010 Pay Sheet'!$F$5:$F$35)&gt;0,LOOKUP(AL72,'[1]Fresno 2010 Pay Sheet'!$E$5:$E$35,'[1]Fresno 2010 Pay Sheet'!$F$5:$F$35),0))</f>
        <v>0</v>
      </c>
      <c r="AN72" s="1">
        <f t="shared" si="145"/>
        <v>-24</v>
      </c>
      <c r="AO72" s="1">
        <f t="shared" si="73"/>
      </c>
      <c r="AP72" s="1">
        <f t="shared" si="74"/>
        <v>3</v>
      </c>
      <c r="AQ72" s="1">
        <f t="shared" si="75"/>
        <v>1.44</v>
      </c>
      <c r="AR72" s="1">
        <f t="shared" si="90"/>
      </c>
      <c r="AS72" s="1">
        <f t="shared" si="76"/>
        <v>1</v>
      </c>
      <c r="AT72" s="1">
        <f t="shared" si="77"/>
        <v>1.24</v>
      </c>
      <c r="AU72" s="1">
        <f t="shared" si="91"/>
      </c>
      <c r="AV72" s="1">
        <f t="shared" si="92"/>
        <v>4</v>
      </c>
      <c r="AW72" s="1">
        <f t="shared" si="78"/>
        <v>0</v>
      </c>
      <c r="AX72" s="1">
        <f t="shared" si="93"/>
        <v>61</v>
      </c>
      <c r="AY72" s="1">
        <f t="shared" si="79"/>
        <v>0</v>
      </c>
      <c r="AZ72" s="1">
        <f t="shared" si="94"/>
        <v>61</v>
      </c>
      <c r="BA72" s="1">
        <f t="shared" si="80"/>
      </c>
      <c r="BB72" s="1">
        <f t="shared" si="95"/>
      </c>
      <c r="BC72" s="1">
        <f t="shared" si="81"/>
      </c>
      <c r="BD72" s="1">
        <f t="shared" si="96"/>
      </c>
      <c r="BE72" s="1">
        <f t="shared" si="82"/>
        <v>0</v>
      </c>
      <c r="BF72" s="14">
        <f t="shared" si="97"/>
        <v>61</v>
      </c>
      <c r="BG72" s="1">
        <f t="shared" si="83"/>
        <v>0</v>
      </c>
      <c r="BH72" s="14">
        <f t="shared" si="98"/>
        <v>61</v>
      </c>
      <c r="BI72" s="14">
        <f t="shared" si="84"/>
        <v>0</v>
      </c>
      <c r="BJ72" s="14">
        <f t="shared" si="99"/>
        <v>61</v>
      </c>
      <c r="BK72" s="1">
        <f t="shared" si="85"/>
        <v>0</v>
      </c>
      <c r="BL72" s="14">
        <f t="shared" si="100"/>
        <v>61</v>
      </c>
      <c r="BM72" s="1">
        <f t="shared" si="86"/>
        <v>0</v>
      </c>
      <c r="BN72" s="14">
        <f t="shared" si="101"/>
        <v>61</v>
      </c>
      <c r="BO72" s="1">
        <f t="shared" si="87"/>
        <v>0</v>
      </c>
      <c r="BP72" s="14">
        <f t="shared" si="102"/>
        <v>61</v>
      </c>
      <c r="BQ72" s="1">
        <f t="shared" si="88"/>
        <v>0</v>
      </c>
      <c r="BR72" s="14">
        <f t="shared" si="103"/>
        <v>61</v>
      </c>
      <c r="BS72" s="1">
        <f t="shared" si="89"/>
        <v>0</v>
      </c>
      <c r="BT72" s="14">
        <f t="shared" si="104"/>
        <v>61</v>
      </c>
      <c r="BU72" s="1">
        <f t="shared" si="105"/>
      </c>
      <c r="BV72" s="1">
        <f t="shared" si="106"/>
      </c>
      <c r="BW72" s="1">
        <f t="shared" si="107"/>
      </c>
      <c r="BX72" s="1">
        <f t="shared" si="108"/>
      </c>
      <c r="BY72" s="1">
        <f t="shared" si="109"/>
      </c>
      <c r="BZ72" s="1">
        <f t="shared" si="110"/>
      </c>
      <c r="CA72" s="1">
        <f t="shared" si="111"/>
      </c>
      <c r="CB72" s="1">
        <f t="shared" si="112"/>
      </c>
      <c r="CC72" s="1">
        <f t="shared" si="113"/>
      </c>
      <c r="CD72" s="1">
        <f t="shared" si="114"/>
      </c>
      <c r="CE72" s="1">
        <f t="shared" si="115"/>
      </c>
      <c r="CF72" s="1">
        <f t="shared" si="116"/>
      </c>
      <c r="CG72" s="1">
        <f t="shared" si="117"/>
      </c>
      <c r="CH72" s="1">
        <f t="shared" si="118"/>
        <v>3</v>
      </c>
      <c r="CI72" s="1">
        <f t="shared" si="119"/>
      </c>
      <c r="CJ72" s="1">
        <f t="shared" si="120"/>
      </c>
      <c r="CK72" s="1">
        <f t="shared" si="121"/>
      </c>
      <c r="CL72" s="1">
        <f t="shared" si="122"/>
        <v>1</v>
      </c>
      <c r="CM72" s="1">
        <f t="shared" si="123"/>
      </c>
      <c r="CN72" s="1">
        <f t="shared" si="124"/>
      </c>
      <c r="CO72" s="1">
        <f t="shared" si="125"/>
      </c>
      <c r="CP72" s="1">
        <f t="shared" si="126"/>
      </c>
      <c r="CQ72" s="1">
        <f t="shared" si="127"/>
      </c>
      <c r="CR72" s="1">
        <f t="shared" si="128"/>
      </c>
      <c r="CS72" s="1">
        <f t="shared" si="129"/>
      </c>
      <c r="CT72" s="1">
        <f t="shared" si="130"/>
      </c>
      <c r="CU72" s="1">
        <f t="shared" si="131"/>
        <v>4</v>
      </c>
      <c r="CV72" s="1">
        <f t="shared" si="132"/>
      </c>
      <c r="CW72" s="1">
        <f t="shared" si="133"/>
      </c>
      <c r="CX72" s="1">
        <f t="shared" si="134"/>
      </c>
      <c r="CY72" s="1">
        <f t="shared" si="135"/>
      </c>
      <c r="CZ72" s="1">
        <f t="shared" si="136"/>
      </c>
      <c r="DA72" s="1">
        <f t="shared" si="137"/>
      </c>
      <c r="DB72" s="1">
        <f t="shared" si="138"/>
      </c>
      <c r="DC72" s="1">
        <f t="shared" si="139"/>
      </c>
      <c r="DD72" s="1">
        <f t="shared" si="140"/>
      </c>
      <c r="DE72" s="1">
        <f t="shared" si="141"/>
        <v>61</v>
      </c>
      <c r="DF72" s="1">
        <f t="shared" si="142"/>
      </c>
      <c r="DG72" s="1">
        <f t="shared" si="143"/>
      </c>
      <c r="DH72" s="2">
        <f t="shared" si="144"/>
        <v>31.683168316831683</v>
      </c>
      <c r="DI72" s="12"/>
      <c r="DJ72" s="12"/>
    </row>
    <row r="73" spans="1:114" ht="11.25" customHeight="1">
      <c r="A73" s="1">
        <v>62</v>
      </c>
      <c r="B73" s="11" t="s">
        <v>305</v>
      </c>
      <c r="C73" s="12" t="s">
        <v>104</v>
      </c>
      <c r="D73" s="11" t="s">
        <v>306</v>
      </c>
      <c r="E73" s="12" t="s">
        <v>104</v>
      </c>
      <c r="F73" s="12" t="s">
        <v>131</v>
      </c>
      <c r="G73" s="1">
        <v>1.38</v>
      </c>
      <c r="H73" s="1">
        <v>1.64</v>
      </c>
      <c r="I73" s="1"/>
      <c r="J73" s="1"/>
      <c r="K73" s="1"/>
      <c r="L73" s="1"/>
      <c r="M73" s="1"/>
      <c r="N73" s="1"/>
      <c r="O73" s="1"/>
      <c r="P73" s="1"/>
      <c r="Q73" s="1"/>
      <c r="S73" s="1">
        <v>1.86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t="s">
        <v>159</v>
      </c>
      <c r="AE73" s="1">
        <f>IF(B73="","",SUM(G73:K73))</f>
        <v>3.0199999999999996</v>
      </c>
      <c r="AF73" s="1">
        <f>IF(B73="","",RANK(AE73,$AE$3:$AE$202,0))</f>
        <v>60</v>
      </c>
      <c r="AG73" s="13">
        <f>IF(B73="","",IF(LOOKUP(AF73,'[1]Fresno 2010 Pay Sheet'!$A$5:$A$35,'[1]Fresno 2010 Pay Sheet'!$B$5:$B$35)&gt;0,LOOKUP(AF73,'[1]Fresno 2010 Pay Sheet'!$A$5:$A$35,'[1]Fresno 2010 Pay Sheet'!$B$5:$B$35),0))</f>
        <v>0</v>
      </c>
      <c r="AH73" s="1">
        <f>IF(B73="","",SUM(S73:W73))</f>
        <v>1.86</v>
      </c>
      <c r="AI73" s="1">
        <f>IF(B73="","",RANK(AH73,$AH$3:$AH$202,0))</f>
        <v>70</v>
      </c>
      <c r="AJ73" s="13">
        <f>IF(B73="","",IF(LOOKUP(AI73,'[1]Fresno 2010 Pay Sheet'!$C$5:$C$35,'[1]Fresno 2010 Pay Sheet'!$D$5:$D$35)&gt;0,LOOKUP(AI73,'[1]Fresno 2010 Pay Sheet'!$C$5:$C$35,'[1]Fresno 2010 Pay Sheet'!$D$5:$D$35),0))</f>
        <v>0</v>
      </c>
      <c r="AK73" s="1">
        <f>IF(B73="","",AE73+AH73)</f>
        <v>4.88</v>
      </c>
      <c r="AL73" s="1">
        <f>IF(B73="","",RANK(AK73,$AK$3:$AK$202,0))</f>
        <v>71</v>
      </c>
      <c r="AM73" s="13">
        <f>IF(B73="","",IF(LOOKUP(AL73,'[1]Fresno 2010 Pay Sheet'!$E$5:$E$35,'[1]Fresno 2010 Pay Sheet'!$F$5:$F$35)&gt;0,LOOKUP(AL73,'[1]Fresno 2010 Pay Sheet'!$E$5:$E$35,'[1]Fresno 2010 Pay Sheet'!$F$5:$F$35),0))</f>
        <v>0</v>
      </c>
      <c r="AN73" s="1">
        <f t="shared" si="145"/>
        <v>-10</v>
      </c>
      <c r="AO73" s="1">
        <f t="shared" si="73"/>
      </c>
      <c r="AP73" s="1">
        <f t="shared" si="74"/>
        <v>2</v>
      </c>
      <c r="AQ73" s="1">
        <f t="shared" si="75"/>
        <v>1.64</v>
      </c>
      <c r="AR73" s="1">
        <f t="shared" si="90"/>
      </c>
      <c r="AS73" s="1">
        <f t="shared" si="76"/>
        <v>1</v>
      </c>
      <c r="AT73" s="1">
        <f t="shared" si="77"/>
        <v>1.86</v>
      </c>
      <c r="AU73" s="1">
        <f t="shared" si="91"/>
      </c>
      <c r="AV73" s="1">
        <f t="shared" si="92"/>
        <v>3</v>
      </c>
      <c r="AW73" s="1">
        <f t="shared" si="78"/>
        <v>0</v>
      </c>
      <c r="AX73" s="1">
        <f t="shared" si="93"/>
        <v>62</v>
      </c>
      <c r="AY73" s="1">
        <f t="shared" si="79"/>
        <v>0</v>
      </c>
      <c r="AZ73" s="1">
        <f t="shared" si="94"/>
        <v>62</v>
      </c>
      <c r="BA73" s="1">
        <f t="shared" si="80"/>
      </c>
      <c r="BB73" s="1">
        <f t="shared" si="95"/>
      </c>
      <c r="BC73" s="1">
        <f t="shared" si="81"/>
      </c>
      <c r="BD73" s="1">
        <f t="shared" si="96"/>
      </c>
      <c r="BE73" s="1">
        <f t="shared" si="82"/>
        <v>0</v>
      </c>
      <c r="BF73" s="14">
        <f t="shared" si="97"/>
        <v>62</v>
      </c>
      <c r="BG73" s="1">
        <f t="shared" si="83"/>
        <v>0</v>
      </c>
      <c r="BH73" s="14">
        <f t="shared" si="98"/>
        <v>62</v>
      </c>
      <c r="BI73" s="14">
        <f t="shared" si="84"/>
        <v>0</v>
      </c>
      <c r="BJ73" s="14">
        <f t="shared" si="99"/>
        <v>62</v>
      </c>
      <c r="BK73" s="1">
        <f t="shared" si="85"/>
        <v>0</v>
      </c>
      <c r="BL73" s="14">
        <f t="shared" si="100"/>
        <v>62</v>
      </c>
      <c r="BM73" s="1">
        <f t="shared" si="86"/>
        <v>0</v>
      </c>
      <c r="BN73" s="14">
        <f t="shared" si="101"/>
        <v>62</v>
      </c>
      <c r="BO73" s="1">
        <f t="shared" si="87"/>
        <v>0</v>
      </c>
      <c r="BP73" s="14">
        <f t="shared" si="102"/>
        <v>62</v>
      </c>
      <c r="BQ73" s="1">
        <f t="shared" si="88"/>
        <v>0</v>
      </c>
      <c r="BR73" s="14">
        <f t="shared" si="103"/>
        <v>62</v>
      </c>
      <c r="BS73" s="1">
        <f t="shared" si="89"/>
        <v>0</v>
      </c>
      <c r="BT73" s="14">
        <f t="shared" si="104"/>
        <v>62</v>
      </c>
      <c r="BU73" s="1">
        <f t="shared" si="105"/>
      </c>
      <c r="BV73" s="1">
        <f t="shared" si="106"/>
      </c>
      <c r="BW73" s="1">
        <f t="shared" si="107"/>
      </c>
      <c r="BX73" s="1">
        <f t="shared" si="108"/>
      </c>
      <c r="BY73" s="1">
        <f t="shared" si="109"/>
      </c>
      <c r="BZ73" s="1">
        <f t="shared" si="110"/>
        <v>71</v>
      </c>
      <c r="CA73" s="1">
        <f t="shared" si="111"/>
        <v>8</v>
      </c>
      <c r="CB73" s="1">
        <f t="shared" si="112"/>
      </c>
      <c r="CC73" s="1">
        <f t="shared" si="113"/>
      </c>
      <c r="CD73" s="1">
        <f t="shared" si="114"/>
      </c>
      <c r="CE73" s="1">
        <f t="shared" si="115"/>
      </c>
      <c r="CF73" s="1">
        <f t="shared" si="116"/>
      </c>
      <c r="CG73" s="1">
        <f t="shared" si="117"/>
        <v>2</v>
      </c>
      <c r="CH73" s="1">
        <f t="shared" si="118"/>
      </c>
      <c r="CI73" s="1">
        <f t="shared" si="119"/>
      </c>
      <c r="CJ73" s="1">
        <f t="shared" si="120"/>
      </c>
      <c r="CK73" s="1">
        <f t="shared" si="121"/>
      </c>
      <c r="CL73" s="1">
        <f t="shared" si="122"/>
        <v>1</v>
      </c>
      <c r="CM73" s="1">
        <f t="shared" si="123"/>
      </c>
      <c r="CN73" s="1">
        <f t="shared" si="124"/>
      </c>
      <c r="CO73" s="1">
        <f t="shared" si="125"/>
      </c>
      <c r="CP73" s="1">
        <f t="shared" si="126"/>
      </c>
      <c r="CQ73" s="1">
        <f t="shared" si="127"/>
      </c>
      <c r="CR73" s="1">
        <f t="shared" si="128"/>
      </c>
      <c r="CS73" s="1">
        <f t="shared" si="129"/>
      </c>
      <c r="CT73" s="1">
        <f t="shared" si="130"/>
        <v>3</v>
      </c>
      <c r="CU73" s="1">
        <f t="shared" si="131"/>
      </c>
      <c r="CV73" s="1">
        <f t="shared" si="132"/>
      </c>
      <c r="CW73" s="1">
        <f t="shared" si="133"/>
      </c>
      <c r="CX73" s="1">
        <f t="shared" si="134"/>
      </c>
      <c r="CY73" s="1">
        <f t="shared" si="135"/>
      </c>
      <c r="CZ73" s="1">
        <f t="shared" si="136"/>
      </c>
      <c r="DA73" s="1">
        <f t="shared" si="137"/>
      </c>
      <c r="DB73" s="1">
        <f t="shared" si="138"/>
      </c>
      <c r="DC73" s="1">
        <f t="shared" si="139"/>
      </c>
      <c r="DD73" s="1">
        <f t="shared" si="140"/>
      </c>
      <c r="DE73" s="1">
        <f t="shared" si="141"/>
      </c>
      <c r="DF73" s="1">
        <f t="shared" si="142"/>
        <v>62</v>
      </c>
      <c r="DG73" s="1">
        <f t="shared" si="143"/>
      </c>
      <c r="DH73" s="2">
        <f t="shared" si="144"/>
        <v>30.693069306930692</v>
      </c>
      <c r="DI73" s="12"/>
      <c r="DJ73" s="12"/>
    </row>
    <row r="74" spans="1:114" ht="11.25" customHeight="1">
      <c r="A74" s="1">
        <v>58</v>
      </c>
      <c r="B74" s="11" t="s">
        <v>163</v>
      </c>
      <c r="C74" s="12" t="s">
        <v>129</v>
      </c>
      <c r="D74" s="11" t="s">
        <v>164</v>
      </c>
      <c r="E74" s="12" t="s">
        <v>129</v>
      </c>
      <c r="F74" s="12" t="s">
        <v>111</v>
      </c>
      <c r="G74" s="1">
        <v>1.18</v>
      </c>
      <c r="H74" s="1"/>
      <c r="I74" s="1"/>
      <c r="J74" s="1"/>
      <c r="K74" s="1"/>
      <c r="L74" s="1"/>
      <c r="M74" s="1"/>
      <c r="N74" s="1"/>
      <c r="O74" s="1"/>
      <c r="P74" s="1"/>
      <c r="Q74" s="1"/>
      <c r="S74" s="1">
        <v>1.03</v>
      </c>
      <c r="T74" s="1">
        <v>1.44</v>
      </c>
      <c r="U74" s="1">
        <v>1.03</v>
      </c>
      <c r="V74" s="1"/>
      <c r="W74" s="1"/>
      <c r="X74" s="1"/>
      <c r="Y74" s="1"/>
      <c r="Z74" s="1"/>
      <c r="AA74" s="1"/>
      <c r="AB74" s="1"/>
      <c r="AC74" s="1"/>
      <c r="AD74" t="s">
        <v>116</v>
      </c>
      <c r="AE74" s="1">
        <f>IF(B74="","",SUM(G74:K74))</f>
        <v>1.18</v>
      </c>
      <c r="AF74" s="1">
        <f>IF(B74="","",RANK(AE74,$AE$3:$AE$202,0))</f>
        <v>72</v>
      </c>
      <c r="AG74" s="13">
        <f>IF(B74="","",IF(LOOKUP(AF74,'[1]Fresno 2010 Pay Sheet'!$A$5:$A$35,'[1]Fresno 2010 Pay Sheet'!$B$5:$B$35)&gt;0,LOOKUP(AF74,'[1]Fresno 2010 Pay Sheet'!$A$5:$A$35,'[1]Fresno 2010 Pay Sheet'!$B$5:$B$35),0))</f>
        <v>0</v>
      </c>
      <c r="AH74" s="1">
        <f>IF(B74="","",SUM(S74:W74))</f>
        <v>3.5</v>
      </c>
      <c r="AI74" s="1">
        <f>IF(B74="","",RANK(AH74,$AH$3:$AH$202,0))</f>
        <v>52</v>
      </c>
      <c r="AJ74" s="13">
        <f>IF(B74="","",IF(LOOKUP(AI74,'[1]Fresno 2010 Pay Sheet'!$C$5:$C$35,'[1]Fresno 2010 Pay Sheet'!$D$5:$D$35)&gt;0,LOOKUP(AI74,'[1]Fresno 2010 Pay Sheet'!$C$5:$C$35,'[1]Fresno 2010 Pay Sheet'!$D$5:$D$35),0))</f>
        <v>0</v>
      </c>
      <c r="AK74" s="1">
        <f>IF(B74="","",AE74+AH74)</f>
        <v>4.68</v>
      </c>
      <c r="AL74" s="1">
        <f>IF(B74="","",RANK(AK74,$AK$3:$AK$202,0))</f>
        <v>72</v>
      </c>
      <c r="AM74" s="13">
        <f>IF(B74="","",IF(LOOKUP(AL74,'[1]Fresno 2010 Pay Sheet'!$E$5:$E$35,'[1]Fresno 2010 Pay Sheet'!$F$5:$F$35)&gt;0,LOOKUP(AL74,'[1]Fresno 2010 Pay Sheet'!$E$5:$E$35,'[1]Fresno 2010 Pay Sheet'!$F$5:$F$35),0))</f>
        <v>0</v>
      </c>
      <c r="AN74" s="1">
        <f t="shared" si="145"/>
        <v>20</v>
      </c>
      <c r="AO74" s="1">
        <f t="shared" si="73"/>
      </c>
      <c r="AP74" s="1">
        <f t="shared" si="74"/>
        <v>1</v>
      </c>
      <c r="AQ74" s="1">
        <f t="shared" si="75"/>
        <v>1.18</v>
      </c>
      <c r="AR74" s="1">
        <f t="shared" si="90"/>
      </c>
      <c r="AS74" s="1">
        <f t="shared" si="76"/>
        <v>3</v>
      </c>
      <c r="AT74" s="1">
        <f t="shared" si="77"/>
        <v>1.44</v>
      </c>
      <c r="AU74" s="1">
        <f t="shared" si="91"/>
      </c>
      <c r="AV74" s="1">
        <f t="shared" si="92"/>
        <v>4</v>
      </c>
      <c r="AW74" s="1">
        <f t="shared" si="78"/>
        <v>0</v>
      </c>
      <c r="AX74" s="1">
        <f t="shared" si="93"/>
        <v>58</v>
      </c>
      <c r="AY74" s="1">
        <f t="shared" si="79"/>
        <v>0</v>
      </c>
      <c r="AZ74" s="1">
        <f t="shared" si="94"/>
        <v>58</v>
      </c>
      <c r="BA74" s="1">
        <f t="shared" si="80"/>
      </c>
      <c r="BB74" s="1">
        <f t="shared" si="95"/>
      </c>
      <c r="BC74" s="1">
        <f t="shared" si="81"/>
      </c>
      <c r="BD74" s="1">
        <f t="shared" si="96"/>
      </c>
      <c r="BE74" s="1">
        <f t="shared" si="82"/>
        <v>0</v>
      </c>
      <c r="BF74" s="14">
        <f t="shared" si="97"/>
        <v>58</v>
      </c>
      <c r="BG74" s="1">
        <f t="shared" si="83"/>
        <v>0</v>
      </c>
      <c r="BH74" s="14">
        <f t="shared" si="98"/>
        <v>58</v>
      </c>
      <c r="BI74" s="14">
        <f t="shared" si="84"/>
        <v>0</v>
      </c>
      <c r="BJ74" s="14">
        <f t="shared" si="99"/>
        <v>58</v>
      </c>
      <c r="BK74" s="1">
        <f t="shared" si="85"/>
        <v>0</v>
      </c>
      <c r="BL74" s="14">
        <f t="shared" si="100"/>
        <v>58</v>
      </c>
      <c r="BM74" s="1">
        <f t="shared" si="86"/>
        <v>0</v>
      </c>
      <c r="BN74" s="14">
        <f t="shared" si="101"/>
        <v>58</v>
      </c>
      <c r="BO74" s="1">
        <f t="shared" si="87"/>
        <v>0</v>
      </c>
      <c r="BP74" s="14">
        <f t="shared" si="102"/>
        <v>58</v>
      </c>
      <c r="BQ74" s="1">
        <f t="shared" si="88"/>
        <v>0</v>
      </c>
      <c r="BR74" s="14">
        <f t="shared" si="103"/>
        <v>58</v>
      </c>
      <c r="BS74" s="1">
        <f t="shared" si="89"/>
        <v>0</v>
      </c>
      <c r="BT74" s="14">
        <f t="shared" si="104"/>
        <v>58</v>
      </c>
      <c r="BU74" s="1">
        <f t="shared" si="105"/>
      </c>
      <c r="BV74" s="1">
        <f t="shared" si="106"/>
      </c>
      <c r="BW74" s="1">
        <f t="shared" si="107"/>
      </c>
      <c r="BX74" s="1">
        <f t="shared" si="108"/>
      </c>
      <c r="BY74" s="1">
        <f t="shared" si="109"/>
      </c>
      <c r="BZ74" s="1">
        <f t="shared" si="110"/>
      </c>
      <c r="CA74" s="1">
        <f t="shared" si="111"/>
      </c>
      <c r="CB74" s="1">
        <f t="shared" si="112"/>
      </c>
      <c r="CC74" s="1">
        <f t="shared" si="113"/>
      </c>
      <c r="CD74" s="1">
        <f t="shared" si="114"/>
      </c>
      <c r="CE74" s="1">
        <f t="shared" si="115"/>
      </c>
      <c r="CF74" s="1">
        <f t="shared" si="116"/>
        <v>1</v>
      </c>
      <c r="CG74" s="1">
        <f t="shared" si="117"/>
      </c>
      <c r="CH74" s="1">
        <f t="shared" si="118"/>
      </c>
      <c r="CI74" s="1">
        <f t="shared" si="119"/>
      </c>
      <c r="CJ74" s="1">
        <f t="shared" si="120"/>
      </c>
      <c r="CK74" s="1">
        <f t="shared" si="121"/>
      </c>
      <c r="CL74" s="1">
        <f t="shared" si="122"/>
      </c>
      <c r="CM74" s="1">
        <f t="shared" si="123"/>
      </c>
      <c r="CN74" s="1">
        <f t="shared" si="124"/>
        <v>3</v>
      </c>
      <c r="CO74" s="1">
        <f t="shared" si="125"/>
      </c>
      <c r="CP74" s="1">
        <f t="shared" si="126"/>
      </c>
      <c r="CQ74" s="1">
        <f t="shared" si="127"/>
      </c>
      <c r="CR74" s="1">
        <f t="shared" si="128"/>
      </c>
      <c r="CS74" s="1">
        <f t="shared" si="129"/>
      </c>
      <c r="CT74" s="1">
        <f t="shared" si="130"/>
      </c>
      <c r="CU74" s="1">
        <f t="shared" si="131"/>
        <v>4</v>
      </c>
      <c r="CV74" s="1">
        <f t="shared" si="132"/>
      </c>
      <c r="CW74" s="1">
        <f t="shared" si="133"/>
      </c>
      <c r="CX74" s="1">
        <f t="shared" si="134"/>
      </c>
      <c r="CY74" s="1">
        <f t="shared" si="135"/>
      </c>
      <c r="CZ74" s="1">
        <f t="shared" si="136"/>
      </c>
      <c r="DA74" s="1">
        <f t="shared" si="137"/>
      </c>
      <c r="DB74" s="1">
        <f t="shared" si="138"/>
        <v>72</v>
      </c>
      <c r="DC74" s="1">
        <f t="shared" si="139"/>
        <v>34</v>
      </c>
      <c r="DD74" s="1">
        <f t="shared" si="140"/>
      </c>
      <c r="DE74" s="1">
        <f t="shared" si="141"/>
        <v>58</v>
      </c>
      <c r="DF74" s="1">
        <f t="shared" si="142"/>
      </c>
      <c r="DG74" s="1">
        <f t="shared" si="143"/>
      </c>
      <c r="DH74" s="2">
        <f t="shared" si="144"/>
        <v>29.7029702970297</v>
      </c>
      <c r="DI74" s="12"/>
      <c r="DJ74" s="12"/>
    </row>
    <row r="75" spans="1:114" ht="11.25" customHeight="1">
      <c r="A75" s="1">
        <v>55</v>
      </c>
      <c r="B75" s="11" t="s">
        <v>198</v>
      </c>
      <c r="C75" s="12" t="s">
        <v>109</v>
      </c>
      <c r="D75" s="11" t="s">
        <v>199</v>
      </c>
      <c r="E75" s="12" t="s">
        <v>109</v>
      </c>
      <c r="F75" s="12" t="s">
        <v>111</v>
      </c>
      <c r="G75" s="1">
        <v>1.44</v>
      </c>
      <c r="H75" s="1"/>
      <c r="I75" s="1"/>
      <c r="J75" s="1"/>
      <c r="K75" s="1"/>
      <c r="L75" s="1"/>
      <c r="M75" s="1"/>
      <c r="N75" s="1"/>
      <c r="O75" s="1"/>
      <c r="P75" s="1"/>
      <c r="Q75" s="1"/>
      <c r="S75" s="1">
        <v>1.09</v>
      </c>
      <c r="T75" s="1">
        <v>1.06</v>
      </c>
      <c r="U75" s="1">
        <v>1.09</v>
      </c>
      <c r="V75" s="1"/>
      <c r="W75" s="1"/>
      <c r="X75" s="1"/>
      <c r="Y75" s="1"/>
      <c r="Z75" s="1"/>
      <c r="AA75" s="1"/>
      <c r="AB75" s="1"/>
      <c r="AC75" s="1"/>
      <c r="AD75" t="s">
        <v>175</v>
      </c>
      <c r="AE75" s="1">
        <f>IF(B75="","",SUM(G75:K75))</f>
        <v>1.44</v>
      </c>
      <c r="AF75" s="1">
        <f>IF(B75="","",RANK(AE75,$AE$3:$AE$202,0))</f>
        <v>68</v>
      </c>
      <c r="AG75" s="13">
        <f>IF(B75="","",IF(LOOKUP(AF75,'[1]Fresno 2010 Pay Sheet'!$A$5:$A$35,'[1]Fresno 2010 Pay Sheet'!$B$5:$B$35)&gt;0,LOOKUP(AF75,'[1]Fresno 2010 Pay Sheet'!$A$5:$A$35,'[1]Fresno 2010 Pay Sheet'!$B$5:$B$35),0))</f>
        <v>0</v>
      </c>
      <c r="AH75" s="1">
        <f>IF(B75="","",SUM(S75:W75))</f>
        <v>3.24</v>
      </c>
      <c r="AI75" s="1">
        <f>IF(B75="","",RANK(AH75,$AH$3:$AH$202,0))</f>
        <v>56</v>
      </c>
      <c r="AJ75" s="13">
        <f>IF(B75="","",IF(LOOKUP(AI75,'[1]Fresno 2010 Pay Sheet'!$C$5:$C$35,'[1]Fresno 2010 Pay Sheet'!$D$5:$D$35)&gt;0,LOOKUP(AI75,'[1]Fresno 2010 Pay Sheet'!$C$5:$C$35,'[1]Fresno 2010 Pay Sheet'!$D$5:$D$35),0))</f>
        <v>0</v>
      </c>
      <c r="AK75" s="1">
        <f>IF(B75="","",AE75+AH75)</f>
        <v>4.68</v>
      </c>
      <c r="AL75" s="1">
        <f>IF(B75="","",RANK(AK75,$AK$3:$AK$202,0))</f>
        <v>72</v>
      </c>
      <c r="AM75" s="13">
        <f>IF(B75="","",IF(LOOKUP(AL75,'[1]Fresno 2010 Pay Sheet'!$E$5:$E$35,'[1]Fresno 2010 Pay Sheet'!$F$5:$F$35)&gt;0,LOOKUP(AL75,'[1]Fresno 2010 Pay Sheet'!$E$5:$E$35,'[1]Fresno 2010 Pay Sheet'!$F$5:$F$35),0))</f>
        <v>0</v>
      </c>
      <c r="AN75" s="1">
        <f t="shared" si="145"/>
        <v>12</v>
      </c>
      <c r="AO75" s="1">
        <f t="shared" si="73"/>
      </c>
      <c r="AP75" s="1">
        <f t="shared" si="74"/>
        <v>1</v>
      </c>
      <c r="AQ75" s="1">
        <f t="shared" si="75"/>
        <v>1.44</v>
      </c>
      <c r="AR75" s="1">
        <f t="shared" si="90"/>
      </c>
      <c r="AS75" s="1">
        <f t="shared" si="76"/>
        <v>3</v>
      </c>
      <c r="AT75" s="1">
        <f t="shared" si="77"/>
        <v>1.09</v>
      </c>
      <c r="AU75" s="1">
        <f t="shared" si="91"/>
      </c>
      <c r="AV75" s="1">
        <f t="shared" si="92"/>
        <v>4</v>
      </c>
      <c r="AW75" s="1">
        <f t="shared" si="78"/>
        <v>0</v>
      </c>
      <c r="AX75" s="1">
        <f t="shared" si="93"/>
        <v>55</v>
      </c>
      <c r="AY75" s="1">
        <f t="shared" si="79"/>
        <v>0</v>
      </c>
      <c r="AZ75" s="1">
        <f t="shared" si="94"/>
        <v>55</v>
      </c>
      <c r="BA75" s="1">
        <f t="shared" si="80"/>
      </c>
      <c r="BB75" s="1">
        <f t="shared" si="95"/>
      </c>
      <c r="BC75" s="1">
        <f t="shared" si="81"/>
      </c>
      <c r="BD75" s="1">
        <f t="shared" si="96"/>
      </c>
      <c r="BE75" s="1">
        <f t="shared" si="82"/>
        <v>0</v>
      </c>
      <c r="BF75" s="14">
        <f t="shared" si="97"/>
        <v>55</v>
      </c>
      <c r="BG75" s="1">
        <f t="shared" si="83"/>
        <v>0</v>
      </c>
      <c r="BH75" s="14">
        <f t="shared" si="98"/>
        <v>55</v>
      </c>
      <c r="BI75" s="14">
        <f t="shared" si="84"/>
        <v>0</v>
      </c>
      <c r="BJ75" s="14">
        <f t="shared" si="99"/>
        <v>55</v>
      </c>
      <c r="BK75" s="1">
        <f t="shared" si="85"/>
        <v>0</v>
      </c>
      <c r="BL75" s="14">
        <f t="shared" si="100"/>
        <v>55</v>
      </c>
      <c r="BM75" s="1">
        <f t="shared" si="86"/>
        <v>0</v>
      </c>
      <c r="BN75" s="14">
        <f t="shared" si="101"/>
        <v>55</v>
      </c>
      <c r="BO75" s="1">
        <f t="shared" si="87"/>
        <v>0</v>
      </c>
      <c r="BP75" s="14">
        <f t="shared" si="102"/>
        <v>55</v>
      </c>
      <c r="BQ75" s="1">
        <f t="shared" si="88"/>
        <v>0</v>
      </c>
      <c r="BR75" s="14">
        <f t="shared" si="103"/>
        <v>55</v>
      </c>
      <c r="BS75" s="1">
        <f t="shared" si="89"/>
        <v>0</v>
      </c>
      <c r="BT75" s="14">
        <f t="shared" si="104"/>
        <v>55</v>
      </c>
      <c r="BU75" s="1">
        <f t="shared" si="105"/>
      </c>
      <c r="BV75" s="1">
        <f t="shared" si="106"/>
      </c>
      <c r="BW75" s="1">
        <f t="shared" si="107"/>
      </c>
      <c r="BX75" s="1">
        <f t="shared" si="108"/>
      </c>
      <c r="BY75" s="1">
        <f t="shared" si="109"/>
      </c>
      <c r="BZ75" s="1">
        <f t="shared" si="110"/>
      </c>
      <c r="CA75" s="1">
        <f t="shared" si="111"/>
      </c>
      <c r="CB75" s="1">
        <f t="shared" si="112"/>
      </c>
      <c r="CC75" s="1">
        <f t="shared" si="113"/>
      </c>
      <c r="CD75" s="1">
        <f t="shared" si="114"/>
      </c>
      <c r="CE75" s="1">
        <f t="shared" si="115"/>
      </c>
      <c r="CF75" s="1">
        <f t="shared" si="116"/>
        <v>1</v>
      </c>
      <c r="CG75" s="1">
        <f t="shared" si="117"/>
      </c>
      <c r="CH75" s="1">
        <f t="shared" si="118"/>
      </c>
      <c r="CI75" s="1">
        <f t="shared" si="119"/>
      </c>
      <c r="CJ75" s="1">
        <f t="shared" si="120"/>
      </c>
      <c r="CK75" s="1">
        <f t="shared" si="121"/>
      </c>
      <c r="CL75" s="1">
        <f t="shared" si="122"/>
      </c>
      <c r="CM75" s="1">
        <f t="shared" si="123"/>
      </c>
      <c r="CN75" s="1">
        <f t="shared" si="124"/>
        <v>3</v>
      </c>
      <c r="CO75" s="1">
        <f t="shared" si="125"/>
      </c>
      <c r="CP75" s="1">
        <f t="shared" si="126"/>
      </c>
      <c r="CQ75" s="1">
        <f t="shared" si="127"/>
      </c>
      <c r="CR75" s="1">
        <f t="shared" si="128"/>
      </c>
      <c r="CS75" s="1">
        <f t="shared" si="129"/>
      </c>
      <c r="CT75" s="1">
        <f t="shared" si="130"/>
      </c>
      <c r="CU75" s="1">
        <f t="shared" si="131"/>
        <v>4</v>
      </c>
      <c r="CV75" s="1">
        <f t="shared" si="132"/>
      </c>
      <c r="CW75" s="1">
        <f t="shared" si="133"/>
      </c>
      <c r="CX75" s="1">
        <f t="shared" si="134"/>
      </c>
      <c r="CY75" s="1">
        <f t="shared" si="135"/>
      </c>
      <c r="CZ75" s="1">
        <f t="shared" si="136"/>
      </c>
      <c r="DA75" s="1">
        <f t="shared" si="137"/>
      </c>
      <c r="DB75" s="1">
        <f t="shared" si="138"/>
      </c>
      <c r="DC75" s="1">
        <f t="shared" si="139"/>
      </c>
      <c r="DD75" s="1">
        <f t="shared" si="140"/>
      </c>
      <c r="DE75" s="1">
        <f t="shared" si="141"/>
        <v>55</v>
      </c>
      <c r="DF75" s="1">
        <f t="shared" si="142"/>
      </c>
      <c r="DG75" s="1">
        <f t="shared" si="143"/>
      </c>
      <c r="DH75" s="2">
        <f t="shared" si="144"/>
        <v>29.7029702970297</v>
      </c>
      <c r="DI75" s="12"/>
      <c r="DJ75" s="12"/>
    </row>
    <row r="76" spans="1:114" ht="11.25" customHeight="1">
      <c r="A76" s="1">
        <v>70</v>
      </c>
      <c r="B76" s="11" t="s">
        <v>235</v>
      </c>
      <c r="C76" s="12" t="s">
        <v>104</v>
      </c>
      <c r="D76" s="11" t="s">
        <v>236</v>
      </c>
      <c r="E76" s="12" t="s">
        <v>237</v>
      </c>
      <c r="F76" s="12" t="s">
        <v>111</v>
      </c>
      <c r="G76" s="1">
        <v>1.06</v>
      </c>
      <c r="H76" s="1">
        <v>1.06</v>
      </c>
      <c r="I76" s="1"/>
      <c r="J76" s="1"/>
      <c r="K76" s="1"/>
      <c r="L76" s="1"/>
      <c r="M76" s="1"/>
      <c r="N76" s="1"/>
      <c r="O76" s="1"/>
      <c r="P76" s="1"/>
      <c r="Q76" s="1"/>
      <c r="S76" s="1">
        <v>1.32</v>
      </c>
      <c r="T76" s="1">
        <v>1.18</v>
      </c>
      <c r="U76" s="1"/>
      <c r="V76" s="1"/>
      <c r="W76" s="1"/>
      <c r="X76" s="1"/>
      <c r="Y76" s="1"/>
      <c r="Z76" s="1"/>
      <c r="AA76" s="1"/>
      <c r="AB76" s="1"/>
      <c r="AC76" s="1"/>
      <c r="AD76" t="s">
        <v>116</v>
      </c>
      <c r="AE76" s="1">
        <f>IF(B76="","",SUM(G76:K76))</f>
        <v>2.12</v>
      </c>
      <c r="AF76" s="1">
        <f>IF(B76="","",RANK(AE76,$AE$3:$AE$202,0))</f>
        <v>65</v>
      </c>
      <c r="AG76" s="13">
        <f>IF(B76="","",IF(LOOKUP(AF76,'[1]Fresno 2010 Pay Sheet'!$A$5:$A$35,'[1]Fresno 2010 Pay Sheet'!$B$5:$B$35)&gt;0,LOOKUP(AF76,'[1]Fresno 2010 Pay Sheet'!$A$5:$A$35,'[1]Fresno 2010 Pay Sheet'!$B$5:$B$35),0))</f>
        <v>0</v>
      </c>
      <c r="AH76" s="1">
        <f>IF(B76="","",SUM(S76:W76))</f>
        <v>2.5</v>
      </c>
      <c r="AI76" s="1">
        <f>IF(B76="","",RANK(AH76,$AH$3:$AH$202,0))</f>
        <v>63</v>
      </c>
      <c r="AJ76" s="13">
        <f>IF(B76="","",IF(LOOKUP(AI76,'[1]Fresno 2010 Pay Sheet'!$C$5:$C$35,'[1]Fresno 2010 Pay Sheet'!$D$5:$D$35)&gt;0,LOOKUP(AI76,'[1]Fresno 2010 Pay Sheet'!$C$5:$C$35,'[1]Fresno 2010 Pay Sheet'!$D$5:$D$35),0))</f>
        <v>0</v>
      </c>
      <c r="AK76" s="1">
        <f>IF(B76="","",AE76+AH76)</f>
        <v>4.62</v>
      </c>
      <c r="AL76" s="1">
        <f>IF(B76="","",RANK(AK76,$AK$3:$AK$202,0))</f>
        <v>74</v>
      </c>
      <c r="AM76" s="13">
        <f>IF(B76="","",IF(LOOKUP(AL76,'[1]Fresno 2010 Pay Sheet'!$E$5:$E$35,'[1]Fresno 2010 Pay Sheet'!$F$5:$F$35)&gt;0,LOOKUP(AL76,'[1]Fresno 2010 Pay Sheet'!$E$5:$E$35,'[1]Fresno 2010 Pay Sheet'!$F$5:$F$35),0))</f>
        <v>0</v>
      </c>
      <c r="AN76" s="1">
        <f t="shared" si="145"/>
        <v>2</v>
      </c>
      <c r="AO76" s="1">
        <f t="shared" si="73"/>
      </c>
      <c r="AP76" s="1">
        <f t="shared" si="74"/>
        <v>2</v>
      </c>
      <c r="AQ76" s="1">
        <f t="shared" si="75"/>
        <v>1.06</v>
      </c>
      <c r="AR76" s="1">
        <f t="shared" si="90"/>
      </c>
      <c r="AS76" s="1">
        <f t="shared" si="76"/>
        <v>2</v>
      </c>
      <c r="AT76" s="1">
        <f t="shared" si="77"/>
        <v>1.32</v>
      </c>
      <c r="AU76" s="1">
        <f t="shared" si="91"/>
      </c>
      <c r="AV76" s="1">
        <f t="shared" si="92"/>
        <v>4</v>
      </c>
      <c r="AW76" s="1">
        <f t="shared" si="78"/>
        <v>0</v>
      </c>
      <c r="AX76" s="1">
        <f t="shared" si="93"/>
        <v>70</v>
      </c>
      <c r="AY76" s="1">
        <f t="shared" si="79"/>
        <v>0</v>
      </c>
      <c r="AZ76" s="1">
        <f t="shared" si="94"/>
        <v>70</v>
      </c>
      <c r="BA76" s="1">
        <f t="shared" si="80"/>
      </c>
      <c r="BB76" s="1">
        <f t="shared" si="95"/>
      </c>
      <c r="BC76" s="1">
        <f t="shared" si="81"/>
      </c>
      <c r="BD76" s="1">
        <f t="shared" si="96"/>
      </c>
      <c r="BE76" s="1">
        <f t="shared" si="82"/>
        <v>0</v>
      </c>
      <c r="BF76" s="14">
        <f t="shared" si="97"/>
        <v>70</v>
      </c>
      <c r="BG76" s="1">
        <f t="shared" si="83"/>
        <v>0</v>
      </c>
      <c r="BH76" s="14">
        <f t="shared" si="98"/>
        <v>70</v>
      </c>
      <c r="BI76" s="14">
        <f t="shared" si="84"/>
        <v>0</v>
      </c>
      <c r="BJ76" s="14">
        <f t="shared" si="99"/>
        <v>70</v>
      </c>
      <c r="BK76" s="1">
        <f t="shared" si="85"/>
        <v>0</v>
      </c>
      <c r="BL76" s="14">
        <f t="shared" si="100"/>
        <v>70</v>
      </c>
      <c r="BM76" s="1">
        <f t="shared" si="86"/>
        <v>0</v>
      </c>
      <c r="BN76" s="14">
        <f t="shared" si="101"/>
        <v>70</v>
      </c>
      <c r="BO76" s="1">
        <f t="shared" si="87"/>
        <v>0</v>
      </c>
      <c r="BP76" s="14">
        <f t="shared" si="102"/>
        <v>70</v>
      </c>
      <c r="BQ76" s="1">
        <f t="shared" si="88"/>
        <v>0</v>
      </c>
      <c r="BR76" s="14">
        <f t="shared" si="103"/>
        <v>70</v>
      </c>
      <c r="BS76" s="1">
        <f t="shared" si="89"/>
        <v>0</v>
      </c>
      <c r="BT76" s="14">
        <f t="shared" si="104"/>
        <v>70</v>
      </c>
      <c r="BU76" s="1">
        <f t="shared" si="105"/>
      </c>
      <c r="BV76" s="1">
        <f t="shared" si="106"/>
      </c>
      <c r="BW76" s="1">
        <f t="shared" si="107"/>
      </c>
      <c r="BX76" s="1">
        <f t="shared" si="108"/>
      </c>
      <c r="BY76" s="1">
        <f t="shared" si="109"/>
      </c>
      <c r="BZ76" s="1">
        <f t="shared" si="110"/>
      </c>
      <c r="CA76" s="1">
        <f t="shared" si="111"/>
      </c>
      <c r="CB76" s="1">
        <f t="shared" si="112"/>
      </c>
      <c r="CC76" s="1">
        <f t="shared" si="113"/>
      </c>
      <c r="CD76" s="1">
        <f t="shared" si="114"/>
      </c>
      <c r="CE76" s="1">
        <f t="shared" si="115"/>
      </c>
      <c r="CF76" s="1">
        <f t="shared" si="116"/>
      </c>
      <c r="CG76" s="1">
        <f t="shared" si="117"/>
        <v>2</v>
      </c>
      <c r="CH76" s="1">
        <f t="shared" si="118"/>
      </c>
      <c r="CI76" s="1">
        <f t="shared" si="119"/>
      </c>
      <c r="CJ76" s="1">
        <f t="shared" si="120"/>
      </c>
      <c r="CK76" s="1">
        <f t="shared" si="121"/>
      </c>
      <c r="CL76" s="1">
        <f t="shared" si="122"/>
      </c>
      <c r="CM76" s="1">
        <f t="shared" si="123"/>
        <v>2</v>
      </c>
      <c r="CN76" s="1">
        <f t="shared" si="124"/>
      </c>
      <c r="CO76" s="1">
        <f t="shared" si="125"/>
      </c>
      <c r="CP76" s="1">
        <f t="shared" si="126"/>
      </c>
      <c r="CQ76" s="1">
        <f t="shared" si="127"/>
      </c>
      <c r="CR76" s="1">
        <f t="shared" si="128"/>
      </c>
      <c r="CS76" s="1">
        <f t="shared" si="129"/>
      </c>
      <c r="CT76" s="1">
        <f t="shared" si="130"/>
      </c>
      <c r="CU76" s="1">
        <f t="shared" si="131"/>
        <v>4</v>
      </c>
      <c r="CV76" s="1">
        <f t="shared" si="132"/>
      </c>
      <c r="CW76" s="1">
        <f t="shared" si="133"/>
      </c>
      <c r="CX76" s="1">
        <f t="shared" si="134"/>
      </c>
      <c r="CY76" s="1">
        <f t="shared" si="135"/>
      </c>
      <c r="CZ76" s="1">
        <f t="shared" si="136"/>
      </c>
      <c r="DA76" s="1">
        <f t="shared" si="137"/>
      </c>
      <c r="DB76" s="1">
        <f t="shared" si="138"/>
        <v>74</v>
      </c>
      <c r="DC76" s="1">
        <f t="shared" si="139"/>
        <v>35</v>
      </c>
      <c r="DD76" s="1">
        <f t="shared" si="140"/>
      </c>
      <c r="DE76" s="1">
        <f t="shared" si="141"/>
        <v>70</v>
      </c>
      <c r="DF76" s="1">
        <f t="shared" si="142"/>
      </c>
      <c r="DG76" s="1">
        <f t="shared" si="143"/>
      </c>
      <c r="DH76" s="2">
        <f t="shared" si="144"/>
        <v>27.722772277227726</v>
      </c>
      <c r="DI76" s="12"/>
      <c r="DJ76" s="12"/>
    </row>
    <row r="77" spans="1:114" ht="11.25" customHeight="1">
      <c r="A77" s="1">
        <v>91</v>
      </c>
      <c r="B77" s="11" t="s">
        <v>145</v>
      </c>
      <c r="C77" s="12" t="s">
        <v>129</v>
      </c>
      <c r="D77" s="11" t="s">
        <v>146</v>
      </c>
      <c r="E77" s="12" t="s">
        <v>129</v>
      </c>
      <c r="F77" s="12" t="s">
        <v>111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S77" s="1">
        <v>1.38</v>
      </c>
      <c r="T77" s="1">
        <v>1.03</v>
      </c>
      <c r="U77" s="1">
        <v>1.03</v>
      </c>
      <c r="V77" s="1">
        <v>1.03</v>
      </c>
      <c r="W77" s="1"/>
      <c r="X77" s="1"/>
      <c r="Y77" s="1"/>
      <c r="Z77" s="1"/>
      <c r="AA77" s="1"/>
      <c r="AB77" s="1"/>
      <c r="AC77" s="1"/>
      <c r="AD77" t="s">
        <v>116</v>
      </c>
      <c r="AE77" s="1">
        <f>IF(B77="","",SUM(G77:K77))</f>
        <v>0</v>
      </c>
      <c r="AF77" s="1">
        <f>IF(B77="","",RANK(AE77,$AE$3:$AE$202,0))</f>
        <v>81</v>
      </c>
      <c r="AG77" s="13">
        <f>IF(B77="","",IF(LOOKUP(AF77,'[1]Fresno 2010 Pay Sheet'!$A$5:$A$35,'[1]Fresno 2010 Pay Sheet'!$B$5:$B$35)&gt;0,LOOKUP(AF77,'[1]Fresno 2010 Pay Sheet'!$A$5:$A$35,'[1]Fresno 2010 Pay Sheet'!$B$5:$B$35),0))</f>
        <v>0</v>
      </c>
      <c r="AH77" s="1">
        <f>IF(B77="","",SUM(S77:W77))</f>
        <v>4.470000000000001</v>
      </c>
      <c r="AI77" s="1">
        <f>IF(B77="","",RANK(AH77,$AH$3:$AH$202,0))</f>
        <v>47</v>
      </c>
      <c r="AJ77" s="13">
        <f>IF(B77="","",IF(LOOKUP(AI77,'[1]Fresno 2010 Pay Sheet'!$C$5:$C$35,'[1]Fresno 2010 Pay Sheet'!$D$5:$D$35)&gt;0,LOOKUP(AI77,'[1]Fresno 2010 Pay Sheet'!$C$5:$C$35,'[1]Fresno 2010 Pay Sheet'!$D$5:$D$35),0))</f>
        <v>0</v>
      </c>
      <c r="AK77" s="1">
        <f>IF(B77="","",AE77+AH77)</f>
        <v>4.470000000000001</v>
      </c>
      <c r="AL77" s="1">
        <f>IF(B77="","",RANK(AK77,$AK$3:$AK$202,0))</f>
        <v>75</v>
      </c>
      <c r="AM77" s="13">
        <f>IF(B77="","",IF(LOOKUP(AL77,'[1]Fresno 2010 Pay Sheet'!$E$5:$E$35,'[1]Fresno 2010 Pay Sheet'!$F$5:$F$35)&gt;0,LOOKUP(AL77,'[1]Fresno 2010 Pay Sheet'!$E$5:$E$35,'[1]Fresno 2010 Pay Sheet'!$F$5:$F$35),0))</f>
        <v>0</v>
      </c>
      <c r="AN77" s="1">
        <f t="shared" si="145"/>
        <v>34</v>
      </c>
      <c r="AO77" s="1">
        <f t="shared" si="73"/>
      </c>
      <c r="AP77" s="1">
        <f t="shared" si="74"/>
        <v>0</v>
      </c>
      <c r="AQ77" s="1">
        <f t="shared" si="75"/>
        <v>0</v>
      </c>
      <c r="AR77" s="1">
        <f t="shared" si="90"/>
      </c>
      <c r="AS77" s="1">
        <f t="shared" si="76"/>
        <v>4</v>
      </c>
      <c r="AT77" s="1">
        <f t="shared" si="77"/>
        <v>1.38</v>
      </c>
      <c r="AU77" s="1">
        <f t="shared" si="91"/>
      </c>
      <c r="AV77" s="1">
        <f t="shared" si="92"/>
        <v>4</v>
      </c>
      <c r="AW77" s="1">
        <f t="shared" si="78"/>
        <v>0</v>
      </c>
      <c r="AX77" s="1">
        <f t="shared" si="93"/>
        <v>91</v>
      </c>
      <c r="AY77" s="1">
        <f t="shared" si="79"/>
        <v>0</v>
      </c>
      <c r="AZ77" s="1">
        <f t="shared" si="94"/>
        <v>91</v>
      </c>
      <c r="BA77" s="1">
        <f t="shared" si="80"/>
      </c>
      <c r="BB77" s="1">
        <f t="shared" si="95"/>
      </c>
      <c r="BC77" s="1">
        <f t="shared" si="81"/>
      </c>
      <c r="BD77" s="1">
        <f t="shared" si="96"/>
      </c>
      <c r="BE77" s="1">
        <f t="shared" si="82"/>
        <v>0</v>
      </c>
      <c r="BF77" s="14">
        <f t="shared" si="97"/>
        <v>91</v>
      </c>
      <c r="BG77" s="1">
        <f t="shared" si="83"/>
        <v>0</v>
      </c>
      <c r="BH77" s="14">
        <f t="shared" si="98"/>
        <v>91</v>
      </c>
      <c r="BI77" s="14">
        <f t="shared" si="84"/>
        <v>0</v>
      </c>
      <c r="BJ77" s="14">
        <f t="shared" si="99"/>
        <v>91</v>
      </c>
      <c r="BK77" s="1">
        <f t="shared" si="85"/>
        <v>0</v>
      </c>
      <c r="BL77" s="14">
        <f t="shared" si="100"/>
        <v>91</v>
      </c>
      <c r="BM77" s="1">
        <f t="shared" si="86"/>
        <v>0</v>
      </c>
      <c r="BN77" s="14">
        <f t="shared" si="101"/>
        <v>91</v>
      </c>
      <c r="BO77" s="1">
        <f t="shared" si="87"/>
        <v>0</v>
      </c>
      <c r="BP77" s="14">
        <f t="shared" si="102"/>
        <v>91</v>
      </c>
      <c r="BQ77" s="1">
        <f t="shared" si="88"/>
        <v>0</v>
      </c>
      <c r="BR77" s="14">
        <f t="shared" si="103"/>
        <v>91</v>
      </c>
      <c r="BS77" s="1">
        <f t="shared" si="89"/>
        <v>0</v>
      </c>
      <c r="BT77" s="14">
        <f t="shared" si="104"/>
        <v>91</v>
      </c>
      <c r="BU77" s="1">
        <f t="shared" si="105"/>
      </c>
      <c r="BV77" s="1">
        <f t="shared" si="106"/>
      </c>
      <c r="BW77" s="1">
        <f t="shared" si="107"/>
      </c>
      <c r="BX77" s="1">
        <f t="shared" si="108"/>
      </c>
      <c r="BY77" s="1">
        <f t="shared" si="109"/>
      </c>
      <c r="BZ77" s="1">
        <f t="shared" si="110"/>
      </c>
      <c r="CA77" s="1">
        <f t="shared" si="111"/>
      </c>
      <c r="CB77" s="1">
        <f t="shared" si="112"/>
      </c>
      <c r="CC77" s="1">
        <f t="shared" si="113"/>
      </c>
      <c r="CD77" s="1">
        <f t="shared" si="114"/>
      </c>
      <c r="CE77" s="1">
        <f t="shared" si="115"/>
        <v>0</v>
      </c>
      <c r="CF77" s="1">
        <f t="shared" si="116"/>
      </c>
      <c r="CG77" s="1">
        <f t="shared" si="117"/>
      </c>
      <c r="CH77" s="1">
        <f t="shared" si="118"/>
      </c>
      <c r="CI77" s="1">
        <f t="shared" si="119"/>
      </c>
      <c r="CJ77" s="1">
        <f t="shared" si="120"/>
      </c>
      <c r="CK77" s="1">
        <f t="shared" si="121"/>
      </c>
      <c r="CL77" s="1">
        <f t="shared" si="122"/>
      </c>
      <c r="CM77" s="1">
        <f t="shared" si="123"/>
      </c>
      <c r="CN77" s="1">
        <f t="shared" si="124"/>
      </c>
      <c r="CO77" s="1">
        <f t="shared" si="125"/>
        <v>4</v>
      </c>
      <c r="CP77" s="1">
        <f t="shared" si="126"/>
      </c>
      <c r="CQ77" s="1">
        <f t="shared" si="127"/>
      </c>
      <c r="CR77" s="1">
        <f t="shared" si="128"/>
      </c>
      <c r="CS77" s="1">
        <f t="shared" si="129"/>
      </c>
      <c r="CT77" s="1">
        <f t="shared" si="130"/>
      </c>
      <c r="CU77" s="1">
        <f t="shared" si="131"/>
        <v>4</v>
      </c>
      <c r="CV77" s="1">
        <f t="shared" si="132"/>
      </c>
      <c r="CW77" s="1">
        <f t="shared" si="133"/>
      </c>
      <c r="CX77" s="1">
        <f t="shared" si="134"/>
      </c>
      <c r="CY77" s="1">
        <f t="shared" si="135"/>
      </c>
      <c r="CZ77" s="1">
        <f t="shared" si="136"/>
      </c>
      <c r="DA77" s="1">
        <f t="shared" si="137"/>
      </c>
      <c r="DB77" s="1">
        <f t="shared" si="138"/>
        <v>75</v>
      </c>
      <c r="DC77" s="1">
        <f t="shared" si="139"/>
        <v>36</v>
      </c>
      <c r="DD77" s="1">
        <f t="shared" si="140"/>
      </c>
      <c r="DE77" s="1">
        <f t="shared" si="141"/>
        <v>91</v>
      </c>
      <c r="DF77" s="1">
        <f t="shared" si="142"/>
      </c>
      <c r="DG77" s="1">
        <f t="shared" si="143"/>
      </c>
      <c r="DH77" s="2">
        <f t="shared" si="144"/>
        <v>26.732673267326735</v>
      </c>
      <c r="DI77" s="12"/>
      <c r="DJ77" s="12"/>
    </row>
    <row r="78" spans="1:114" ht="11.25" customHeight="1">
      <c r="A78" s="1">
        <v>10</v>
      </c>
      <c r="B78" s="11" t="s">
        <v>181</v>
      </c>
      <c r="C78" s="12" t="s">
        <v>173</v>
      </c>
      <c r="D78" s="11" t="s">
        <v>182</v>
      </c>
      <c r="E78" s="12" t="s">
        <v>173</v>
      </c>
      <c r="F78" s="12" t="s">
        <v>111</v>
      </c>
      <c r="G78" s="1">
        <v>1.12</v>
      </c>
      <c r="H78" s="1"/>
      <c r="I78" s="1"/>
      <c r="J78" s="1"/>
      <c r="K78" s="1"/>
      <c r="L78" s="1"/>
      <c r="M78" s="1"/>
      <c r="N78" s="1"/>
      <c r="O78" s="1"/>
      <c r="P78" s="1"/>
      <c r="Q78" s="1"/>
      <c r="S78" s="1">
        <v>1.38</v>
      </c>
      <c r="T78" s="1">
        <v>1.38</v>
      </c>
      <c r="U78" s="1"/>
      <c r="V78" s="1"/>
      <c r="W78" s="1"/>
      <c r="X78" s="1"/>
      <c r="Y78" s="1"/>
      <c r="Z78" s="1"/>
      <c r="AA78" s="1"/>
      <c r="AB78" s="1"/>
      <c r="AC78" s="1"/>
      <c r="AD78" t="s">
        <v>183</v>
      </c>
      <c r="AE78" s="1">
        <f>IF(B78="","",SUM(G78:K78))</f>
        <v>1.12</v>
      </c>
      <c r="AF78" s="1">
        <f>IF(B78="","",RANK(AE78,$AE$3:$AE$202,0))</f>
        <v>74</v>
      </c>
      <c r="AG78" s="13">
        <f>IF(B78="","",IF(LOOKUP(AF78,'[1]Fresno 2010 Pay Sheet'!$A$5:$A$35,'[1]Fresno 2010 Pay Sheet'!$B$5:$B$35)&gt;0,LOOKUP(AF78,'[1]Fresno 2010 Pay Sheet'!$A$5:$A$35,'[1]Fresno 2010 Pay Sheet'!$B$5:$B$35),0))</f>
        <v>0</v>
      </c>
      <c r="AH78" s="1">
        <f>IF(B78="","",SUM(S78:W78))</f>
        <v>2.76</v>
      </c>
      <c r="AI78" s="1">
        <f>IF(B78="","",RANK(AH78,$AH$3:$AH$202,0))</f>
        <v>59</v>
      </c>
      <c r="AJ78" s="13">
        <f>IF(B78="","",IF(LOOKUP(AI78,'[1]Fresno 2010 Pay Sheet'!$C$5:$C$35,'[1]Fresno 2010 Pay Sheet'!$D$5:$D$35)&gt;0,LOOKUP(AI78,'[1]Fresno 2010 Pay Sheet'!$C$5:$C$35,'[1]Fresno 2010 Pay Sheet'!$D$5:$D$35),0))</f>
        <v>0</v>
      </c>
      <c r="AK78" s="1">
        <f>IF(B78="","",AE78+AH78)</f>
        <v>3.88</v>
      </c>
      <c r="AL78" s="1">
        <f>IF(B78="","",RANK(AK78,$AK$3:$AK$202,0))</f>
        <v>76</v>
      </c>
      <c r="AM78" s="13">
        <f>IF(B78="","",IF(LOOKUP(AL78,'[1]Fresno 2010 Pay Sheet'!$E$5:$E$35,'[1]Fresno 2010 Pay Sheet'!$F$5:$F$35)&gt;0,LOOKUP(AL78,'[1]Fresno 2010 Pay Sheet'!$E$5:$E$35,'[1]Fresno 2010 Pay Sheet'!$F$5:$F$35),0))</f>
        <v>0</v>
      </c>
      <c r="AN78" s="1">
        <f t="shared" si="145"/>
        <v>15</v>
      </c>
      <c r="AO78" s="1">
        <f t="shared" si="73"/>
      </c>
      <c r="AP78" s="1">
        <f t="shared" si="74"/>
        <v>1</v>
      </c>
      <c r="AQ78" s="1">
        <f t="shared" si="75"/>
        <v>1.12</v>
      </c>
      <c r="AR78" s="1">
        <f t="shared" si="90"/>
      </c>
      <c r="AS78" s="1">
        <f t="shared" si="76"/>
        <v>2</v>
      </c>
      <c r="AT78" s="1">
        <f t="shared" si="77"/>
        <v>1.38</v>
      </c>
      <c r="AU78" s="1">
        <f t="shared" si="91"/>
      </c>
      <c r="AV78" s="1">
        <f t="shared" si="92"/>
        <v>3</v>
      </c>
      <c r="AW78" s="1">
        <f t="shared" si="78"/>
        <v>0</v>
      </c>
      <c r="AX78" s="1">
        <f t="shared" si="93"/>
        <v>10</v>
      </c>
      <c r="AY78" s="1">
        <f t="shared" si="79"/>
        <v>0</v>
      </c>
      <c r="AZ78" s="1">
        <f t="shared" si="94"/>
        <v>10</v>
      </c>
      <c r="BA78" s="1">
        <f t="shared" si="80"/>
      </c>
      <c r="BB78" s="1">
        <f t="shared" si="95"/>
      </c>
      <c r="BC78" s="1">
        <f t="shared" si="81"/>
      </c>
      <c r="BD78" s="1">
        <f t="shared" si="96"/>
      </c>
      <c r="BE78" s="1">
        <f t="shared" si="82"/>
        <v>0</v>
      </c>
      <c r="BF78" s="14">
        <f t="shared" si="97"/>
        <v>10</v>
      </c>
      <c r="BG78" s="1">
        <f t="shared" si="83"/>
        <v>0</v>
      </c>
      <c r="BH78" s="14">
        <f t="shared" si="98"/>
        <v>10</v>
      </c>
      <c r="BI78" s="14">
        <f t="shared" si="84"/>
        <v>0</v>
      </c>
      <c r="BJ78" s="14">
        <f t="shared" si="99"/>
        <v>10</v>
      </c>
      <c r="BK78" s="1">
        <f t="shared" si="85"/>
        <v>0</v>
      </c>
      <c r="BL78" s="14">
        <f t="shared" si="100"/>
        <v>10</v>
      </c>
      <c r="BM78" s="1">
        <f t="shared" si="86"/>
        <v>0</v>
      </c>
      <c r="BN78" s="14">
        <f t="shared" si="101"/>
        <v>10</v>
      </c>
      <c r="BO78" s="1">
        <f t="shared" si="87"/>
        <v>0</v>
      </c>
      <c r="BP78" s="14">
        <f t="shared" si="102"/>
        <v>10</v>
      </c>
      <c r="BQ78" s="1">
        <f t="shared" si="88"/>
        <v>0</v>
      </c>
      <c r="BR78" s="14">
        <f t="shared" si="103"/>
        <v>10</v>
      </c>
      <c r="BS78" s="1">
        <f t="shared" si="89"/>
        <v>0</v>
      </c>
      <c r="BT78" s="14">
        <f t="shared" si="104"/>
        <v>10</v>
      </c>
      <c r="BU78" s="1">
        <f t="shared" si="105"/>
      </c>
      <c r="BV78" s="1">
        <f t="shared" si="106"/>
      </c>
      <c r="BW78" s="1">
        <f t="shared" si="107"/>
      </c>
      <c r="BX78" s="1">
        <f t="shared" si="108"/>
      </c>
      <c r="BY78" s="1">
        <f t="shared" si="109"/>
      </c>
      <c r="BZ78" s="1">
        <f t="shared" si="110"/>
      </c>
      <c r="CA78" s="1">
        <f t="shared" si="111"/>
      </c>
      <c r="CB78" s="1">
        <f t="shared" si="112"/>
      </c>
      <c r="CC78" s="1">
        <f t="shared" si="113"/>
      </c>
      <c r="CD78" s="1">
        <f t="shared" si="114"/>
      </c>
      <c r="CE78" s="1">
        <f t="shared" si="115"/>
      </c>
      <c r="CF78" s="1">
        <f t="shared" si="116"/>
        <v>1</v>
      </c>
      <c r="CG78" s="1">
        <f t="shared" si="117"/>
      </c>
      <c r="CH78" s="1">
        <f t="shared" si="118"/>
      </c>
      <c r="CI78" s="1">
        <f t="shared" si="119"/>
      </c>
      <c r="CJ78" s="1">
        <f t="shared" si="120"/>
      </c>
      <c r="CK78" s="1">
        <f t="shared" si="121"/>
      </c>
      <c r="CL78" s="1">
        <f t="shared" si="122"/>
      </c>
      <c r="CM78" s="1">
        <f t="shared" si="123"/>
        <v>2</v>
      </c>
      <c r="CN78" s="1">
        <f t="shared" si="124"/>
      </c>
      <c r="CO78" s="1">
        <f t="shared" si="125"/>
      </c>
      <c r="CP78" s="1">
        <f t="shared" si="126"/>
      </c>
      <c r="CQ78" s="1">
        <f t="shared" si="127"/>
      </c>
      <c r="CR78" s="1">
        <f t="shared" si="128"/>
      </c>
      <c r="CS78" s="1">
        <f t="shared" si="129"/>
      </c>
      <c r="CT78" s="1">
        <f t="shared" si="130"/>
        <v>3</v>
      </c>
      <c r="CU78" s="1">
        <f t="shared" si="131"/>
      </c>
      <c r="CV78" s="1">
        <f t="shared" si="132"/>
      </c>
      <c r="CW78" s="1">
        <f t="shared" si="133"/>
      </c>
      <c r="CX78" s="1">
        <f t="shared" si="134"/>
      </c>
      <c r="CY78" s="1">
        <f t="shared" si="135"/>
      </c>
      <c r="CZ78" s="1">
        <f t="shared" si="136"/>
      </c>
      <c r="DA78" s="1">
        <f t="shared" si="137"/>
      </c>
      <c r="DB78" s="1">
        <f t="shared" si="138"/>
      </c>
      <c r="DC78" s="1">
        <f t="shared" si="139"/>
      </c>
      <c r="DD78" s="1">
        <f t="shared" si="140"/>
      </c>
      <c r="DE78" s="1">
        <f t="shared" si="141"/>
        <v>10</v>
      </c>
      <c r="DF78" s="1">
        <f t="shared" si="142"/>
      </c>
      <c r="DG78" s="1">
        <f t="shared" si="143"/>
      </c>
      <c r="DH78" s="2">
        <f t="shared" si="144"/>
        <v>25.742574257425744</v>
      </c>
      <c r="DI78" s="12"/>
      <c r="DJ78" s="12"/>
    </row>
    <row r="79" spans="1:114" ht="11.25" customHeight="1">
      <c r="A79" s="1">
        <v>18</v>
      </c>
      <c r="B79" s="11" t="s">
        <v>150</v>
      </c>
      <c r="C79" s="12" t="s">
        <v>151</v>
      </c>
      <c r="D79" s="11" t="s">
        <v>152</v>
      </c>
      <c r="E79" s="12" t="s">
        <v>151</v>
      </c>
      <c r="F79" s="12" t="s">
        <v>131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S79" s="1">
        <v>1.5</v>
      </c>
      <c r="T79" s="1">
        <v>1.06</v>
      </c>
      <c r="U79" s="1">
        <v>1.06</v>
      </c>
      <c r="V79" s="1"/>
      <c r="W79" s="1"/>
      <c r="X79" s="1"/>
      <c r="Y79" s="1"/>
      <c r="Z79" s="1"/>
      <c r="AA79" s="1"/>
      <c r="AB79" s="1"/>
      <c r="AC79" s="1"/>
      <c r="AD79" t="s">
        <v>116</v>
      </c>
      <c r="AE79" s="1">
        <f>IF(B79="","",SUM(G79:K79))</f>
        <v>0</v>
      </c>
      <c r="AF79" s="1">
        <f>IF(B79="","",RANK(AE79,$AE$3:$AE$202,0))</f>
        <v>81</v>
      </c>
      <c r="AG79" s="13">
        <f>IF(B79="","",IF(LOOKUP(AF79,'[1]Fresno 2010 Pay Sheet'!$A$5:$A$35,'[1]Fresno 2010 Pay Sheet'!$B$5:$B$35)&gt;0,LOOKUP(AF79,'[1]Fresno 2010 Pay Sheet'!$A$5:$A$35,'[1]Fresno 2010 Pay Sheet'!$B$5:$B$35),0))</f>
        <v>0</v>
      </c>
      <c r="AH79" s="1">
        <f>IF(B79="","",SUM(S79:W79))</f>
        <v>3.62</v>
      </c>
      <c r="AI79" s="1">
        <f>IF(B79="","",RANK(AH79,$AH$3:$AH$202,0))</f>
        <v>50</v>
      </c>
      <c r="AJ79" s="13">
        <f>IF(B79="","",IF(LOOKUP(AI79,'[1]Fresno 2010 Pay Sheet'!$C$5:$C$35,'[1]Fresno 2010 Pay Sheet'!$D$5:$D$35)&gt;0,LOOKUP(AI79,'[1]Fresno 2010 Pay Sheet'!$C$5:$C$35,'[1]Fresno 2010 Pay Sheet'!$D$5:$D$35),0))</f>
        <v>0</v>
      </c>
      <c r="AK79" s="1">
        <f>IF(B79="","",AE79+AH79)</f>
        <v>3.62</v>
      </c>
      <c r="AL79" s="1">
        <f>IF(B79="","",RANK(AK79,$AK$3:$AK$202,0))</f>
        <v>77</v>
      </c>
      <c r="AM79" s="13">
        <f>IF(B79="","",IF(LOOKUP(AL79,'[1]Fresno 2010 Pay Sheet'!$E$5:$E$35,'[1]Fresno 2010 Pay Sheet'!$F$5:$F$35)&gt;0,LOOKUP(AL79,'[1]Fresno 2010 Pay Sheet'!$E$5:$E$35,'[1]Fresno 2010 Pay Sheet'!$F$5:$F$35),0))</f>
        <v>0</v>
      </c>
      <c r="AN79" s="1">
        <f t="shared" si="145"/>
        <v>31</v>
      </c>
      <c r="AO79" s="1">
        <f t="shared" si="73"/>
      </c>
      <c r="AP79" s="1">
        <f t="shared" si="74"/>
        <v>0</v>
      </c>
      <c r="AQ79" s="1">
        <f t="shared" si="75"/>
        <v>0</v>
      </c>
      <c r="AR79" s="1">
        <f t="shared" si="90"/>
      </c>
      <c r="AS79" s="1">
        <f t="shared" si="76"/>
        <v>3</v>
      </c>
      <c r="AT79" s="1">
        <f t="shared" si="77"/>
        <v>1.5</v>
      </c>
      <c r="AU79" s="1">
        <f t="shared" si="91"/>
      </c>
      <c r="AV79" s="1">
        <f t="shared" si="92"/>
        <v>3</v>
      </c>
      <c r="AW79" s="1">
        <f t="shared" si="78"/>
        <v>0</v>
      </c>
      <c r="AX79" s="1">
        <f t="shared" si="93"/>
        <v>18</v>
      </c>
      <c r="AY79" s="1">
        <f t="shared" si="79"/>
        <v>0</v>
      </c>
      <c r="AZ79" s="1">
        <f t="shared" si="94"/>
        <v>18</v>
      </c>
      <c r="BA79" s="1">
        <f t="shared" si="80"/>
      </c>
      <c r="BB79" s="1">
        <f t="shared" si="95"/>
      </c>
      <c r="BC79" s="1">
        <f t="shared" si="81"/>
      </c>
      <c r="BD79" s="1">
        <f t="shared" si="96"/>
      </c>
      <c r="BE79" s="1">
        <f t="shared" si="82"/>
        <v>0</v>
      </c>
      <c r="BF79" s="14">
        <f t="shared" si="97"/>
        <v>18</v>
      </c>
      <c r="BG79" s="1">
        <f t="shared" si="83"/>
        <v>0</v>
      </c>
      <c r="BH79" s="14">
        <f t="shared" si="98"/>
        <v>18</v>
      </c>
      <c r="BI79" s="14">
        <f t="shared" si="84"/>
        <v>0</v>
      </c>
      <c r="BJ79" s="14">
        <f t="shared" si="99"/>
        <v>18</v>
      </c>
      <c r="BK79" s="1">
        <f t="shared" si="85"/>
        <v>0</v>
      </c>
      <c r="BL79" s="14">
        <f t="shared" si="100"/>
        <v>18</v>
      </c>
      <c r="BM79" s="1">
        <f t="shared" si="86"/>
        <v>0</v>
      </c>
      <c r="BN79" s="14">
        <f t="shared" si="101"/>
        <v>18</v>
      </c>
      <c r="BO79" s="1">
        <f t="shared" si="87"/>
        <v>0</v>
      </c>
      <c r="BP79" s="14">
        <f t="shared" si="102"/>
        <v>18</v>
      </c>
      <c r="BQ79" s="1">
        <f t="shared" si="88"/>
        <v>0</v>
      </c>
      <c r="BR79" s="14">
        <f t="shared" si="103"/>
        <v>18</v>
      </c>
      <c r="BS79" s="1">
        <f t="shared" si="89"/>
        <v>0</v>
      </c>
      <c r="BT79" s="14">
        <f t="shared" si="104"/>
        <v>18</v>
      </c>
      <c r="BU79" s="1">
        <f t="shared" si="105"/>
      </c>
      <c r="BV79" s="1">
        <f t="shared" si="106"/>
      </c>
      <c r="BW79" s="1">
        <f t="shared" si="107"/>
      </c>
      <c r="BX79" s="1">
        <f t="shared" si="108"/>
      </c>
      <c r="BY79" s="1">
        <f t="shared" si="109"/>
      </c>
      <c r="BZ79" s="1">
        <f t="shared" si="110"/>
        <v>77</v>
      </c>
      <c r="CA79" s="1">
        <f t="shared" si="111"/>
        <v>9</v>
      </c>
      <c r="CB79" s="1">
        <f t="shared" si="112"/>
      </c>
      <c r="CC79" s="1">
        <f t="shared" si="113"/>
      </c>
      <c r="CD79" s="1">
        <f t="shared" si="114"/>
      </c>
      <c r="CE79" s="1">
        <f t="shared" si="115"/>
        <v>0</v>
      </c>
      <c r="CF79" s="1">
        <f t="shared" si="116"/>
      </c>
      <c r="CG79" s="1">
        <f t="shared" si="117"/>
      </c>
      <c r="CH79" s="1">
        <f t="shared" si="118"/>
      </c>
      <c r="CI79" s="1">
        <f t="shared" si="119"/>
      </c>
      <c r="CJ79" s="1">
        <f t="shared" si="120"/>
      </c>
      <c r="CK79" s="1">
        <f t="shared" si="121"/>
      </c>
      <c r="CL79" s="1">
        <f t="shared" si="122"/>
      </c>
      <c r="CM79" s="1">
        <f t="shared" si="123"/>
      </c>
      <c r="CN79" s="1">
        <f t="shared" si="124"/>
        <v>3</v>
      </c>
      <c r="CO79" s="1">
        <f t="shared" si="125"/>
      </c>
      <c r="CP79" s="1">
        <f t="shared" si="126"/>
      </c>
      <c r="CQ79" s="1">
        <f t="shared" si="127"/>
      </c>
      <c r="CR79" s="1">
        <f t="shared" si="128"/>
      </c>
      <c r="CS79" s="1">
        <f t="shared" si="129"/>
      </c>
      <c r="CT79" s="1">
        <f t="shared" si="130"/>
        <v>3</v>
      </c>
      <c r="CU79" s="1">
        <f t="shared" si="131"/>
      </c>
      <c r="CV79" s="1">
        <f t="shared" si="132"/>
      </c>
      <c r="CW79" s="1">
        <f t="shared" si="133"/>
      </c>
      <c r="CX79" s="1">
        <f t="shared" si="134"/>
      </c>
      <c r="CY79" s="1">
        <f t="shared" si="135"/>
      </c>
      <c r="CZ79" s="1">
        <f t="shared" si="136"/>
      </c>
      <c r="DA79" s="1">
        <f t="shared" si="137"/>
      </c>
      <c r="DB79" s="1">
        <f t="shared" si="138"/>
        <v>77</v>
      </c>
      <c r="DC79" s="1">
        <f t="shared" si="139"/>
        <v>37</v>
      </c>
      <c r="DD79" s="1">
        <f t="shared" si="140"/>
      </c>
      <c r="DE79" s="1">
        <f t="shared" si="141"/>
      </c>
      <c r="DF79" s="1">
        <f t="shared" si="142"/>
        <v>18</v>
      </c>
      <c r="DG79" s="1">
        <f t="shared" si="143"/>
      </c>
      <c r="DH79" s="2">
        <f t="shared" si="144"/>
        <v>24.752475247524753</v>
      </c>
      <c r="DI79" s="12"/>
      <c r="DJ79" s="12"/>
    </row>
    <row r="80" spans="1:114" ht="11.25" customHeight="1">
      <c r="A80" s="1">
        <v>85</v>
      </c>
      <c r="B80" s="11" t="s">
        <v>343</v>
      </c>
      <c r="C80" s="12" t="s">
        <v>290</v>
      </c>
      <c r="D80" s="11" t="s">
        <v>344</v>
      </c>
      <c r="E80" s="12" t="s">
        <v>345</v>
      </c>
      <c r="F80" s="16" t="s">
        <v>131</v>
      </c>
      <c r="G80" s="1">
        <v>1.44</v>
      </c>
      <c r="H80" s="1">
        <v>1.03</v>
      </c>
      <c r="I80" s="1">
        <v>1.09</v>
      </c>
      <c r="J80" s="1"/>
      <c r="K80" s="1"/>
      <c r="L80" s="1"/>
      <c r="M80" s="1"/>
      <c r="N80" s="1"/>
      <c r="O80" s="1"/>
      <c r="P80" s="1"/>
      <c r="Q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t="s">
        <v>116</v>
      </c>
      <c r="AE80" s="1">
        <f>IF(B80="","",SUM(G80:K80))</f>
        <v>3.5599999999999996</v>
      </c>
      <c r="AF80" s="1">
        <f>IF(B80="","",RANK(AE80,$AE$3:$AE$202,0))</f>
        <v>55</v>
      </c>
      <c r="AG80" s="13">
        <f>IF(B80="","",IF(LOOKUP(AF80,'[1]Fresno 2010 Pay Sheet'!$A$5:$A$35,'[1]Fresno 2010 Pay Sheet'!$B$5:$B$35)&gt;0,LOOKUP(AF80,'[1]Fresno 2010 Pay Sheet'!$A$5:$A$35,'[1]Fresno 2010 Pay Sheet'!$B$5:$B$35),0))</f>
        <v>0</v>
      </c>
      <c r="AH80" s="1">
        <f>IF(B80="","",SUM(S80:W80))</f>
        <v>0</v>
      </c>
      <c r="AI80" s="1">
        <f>IF(B80="","",RANK(AH80,$AH$3:$AH$202,0))</f>
        <v>84</v>
      </c>
      <c r="AJ80" s="13">
        <f>IF(B80="","",IF(LOOKUP(AI80,'[1]Fresno 2010 Pay Sheet'!$C$5:$C$35,'[1]Fresno 2010 Pay Sheet'!$D$5:$D$35)&gt;0,LOOKUP(AI80,'[1]Fresno 2010 Pay Sheet'!$C$5:$C$35,'[1]Fresno 2010 Pay Sheet'!$D$5:$D$35),0))</f>
        <v>0</v>
      </c>
      <c r="AK80" s="1">
        <f>IF(B80="","",AE80+AH80)</f>
        <v>3.5599999999999996</v>
      </c>
      <c r="AL80" s="1">
        <f>IF(B80="","",RANK(AK80,$AK$3:$AK$202,0))</f>
        <v>78</v>
      </c>
      <c r="AM80" s="13">
        <f>IF(B80="","",IF(LOOKUP(AL80,'[1]Fresno 2010 Pay Sheet'!$E$5:$E$35,'[1]Fresno 2010 Pay Sheet'!$F$5:$F$35)&gt;0,LOOKUP(AL80,'[1]Fresno 2010 Pay Sheet'!$E$5:$E$35,'[1]Fresno 2010 Pay Sheet'!$F$5:$F$35),0))</f>
        <v>0</v>
      </c>
      <c r="AN80" s="1">
        <f t="shared" si="145"/>
        <v>-29</v>
      </c>
      <c r="AO80" s="1">
        <f t="shared" si="73"/>
      </c>
      <c r="AP80" s="1">
        <f t="shared" si="74"/>
        <v>3</v>
      </c>
      <c r="AQ80" s="1">
        <f t="shared" si="75"/>
        <v>1.44</v>
      </c>
      <c r="AR80" s="1">
        <f t="shared" si="90"/>
      </c>
      <c r="AS80" s="1">
        <f t="shared" si="76"/>
        <v>0</v>
      </c>
      <c r="AT80" s="1">
        <f t="shared" si="77"/>
        <v>0</v>
      </c>
      <c r="AU80" s="1">
        <f t="shared" si="91"/>
      </c>
      <c r="AV80" s="1">
        <f t="shared" si="92"/>
        <v>3</v>
      </c>
      <c r="AW80" s="1">
        <f t="shared" si="78"/>
        <v>0</v>
      </c>
      <c r="AX80" s="1">
        <f t="shared" si="93"/>
        <v>85</v>
      </c>
      <c r="AY80" s="1">
        <f t="shared" si="79"/>
        <v>0</v>
      </c>
      <c r="AZ80" s="1">
        <f t="shared" si="94"/>
        <v>85</v>
      </c>
      <c r="BA80" s="1">
        <f t="shared" si="80"/>
      </c>
      <c r="BB80" s="1">
        <f t="shared" si="95"/>
      </c>
      <c r="BC80" s="1">
        <f t="shared" si="81"/>
      </c>
      <c r="BD80" s="1">
        <f t="shared" si="96"/>
      </c>
      <c r="BE80" s="1">
        <f t="shared" si="82"/>
        <v>0</v>
      </c>
      <c r="BF80" s="14">
        <f t="shared" si="97"/>
        <v>85</v>
      </c>
      <c r="BG80" s="1">
        <f t="shared" si="83"/>
        <v>0</v>
      </c>
      <c r="BH80" s="14">
        <f t="shared" si="98"/>
        <v>85</v>
      </c>
      <c r="BI80" s="14">
        <f t="shared" si="84"/>
        <v>0</v>
      </c>
      <c r="BJ80" s="14">
        <f t="shared" si="99"/>
        <v>85</v>
      </c>
      <c r="BK80" s="1">
        <f t="shared" si="85"/>
        <v>0</v>
      </c>
      <c r="BL80" s="14">
        <f t="shared" si="100"/>
        <v>85</v>
      </c>
      <c r="BM80" s="1">
        <f t="shared" si="86"/>
        <v>0</v>
      </c>
      <c r="BN80" s="14">
        <f t="shared" si="101"/>
        <v>85</v>
      </c>
      <c r="BO80" s="1">
        <f t="shared" si="87"/>
        <v>0</v>
      </c>
      <c r="BP80" s="14">
        <f t="shared" si="102"/>
        <v>85</v>
      </c>
      <c r="BQ80" s="1">
        <f t="shared" si="88"/>
        <v>0</v>
      </c>
      <c r="BR80" s="14">
        <f t="shared" si="103"/>
        <v>85</v>
      </c>
      <c r="BS80" s="1">
        <f t="shared" si="89"/>
        <v>0</v>
      </c>
      <c r="BT80" s="14">
        <f t="shared" si="104"/>
        <v>85</v>
      </c>
      <c r="BU80" s="1">
        <f t="shared" si="105"/>
      </c>
      <c r="BV80" s="1">
        <f t="shared" si="106"/>
      </c>
      <c r="BW80" s="1">
        <f t="shared" si="107"/>
      </c>
      <c r="BX80" s="1">
        <f t="shared" si="108"/>
      </c>
      <c r="BY80" s="1">
        <f t="shared" si="109"/>
      </c>
      <c r="BZ80" s="1">
        <f t="shared" si="110"/>
        <v>78</v>
      </c>
      <c r="CA80" s="1">
        <f t="shared" si="111"/>
        <v>10</v>
      </c>
      <c r="CB80" s="1">
        <f t="shared" si="112"/>
      </c>
      <c r="CC80" s="1">
        <f t="shared" si="113"/>
      </c>
      <c r="CD80" s="1">
        <f t="shared" si="114"/>
      </c>
      <c r="CE80" s="1">
        <f t="shared" si="115"/>
      </c>
      <c r="CF80" s="1">
        <f t="shared" si="116"/>
      </c>
      <c r="CG80" s="1">
        <f t="shared" si="117"/>
      </c>
      <c r="CH80" s="1">
        <f t="shared" si="118"/>
        <v>3</v>
      </c>
      <c r="CI80" s="1">
        <f t="shared" si="119"/>
      </c>
      <c r="CJ80" s="1">
        <f t="shared" si="120"/>
      </c>
      <c r="CK80" s="1">
        <f t="shared" si="121"/>
        <v>0</v>
      </c>
      <c r="CL80" s="1">
        <f t="shared" si="122"/>
      </c>
      <c r="CM80" s="1">
        <f t="shared" si="123"/>
      </c>
      <c r="CN80" s="1">
        <f t="shared" si="124"/>
      </c>
      <c r="CO80" s="1">
        <f t="shared" si="125"/>
      </c>
      <c r="CP80" s="1">
        <f t="shared" si="126"/>
      </c>
      <c r="CQ80" s="1">
        <f t="shared" si="127"/>
      </c>
      <c r="CR80" s="1">
        <f t="shared" si="128"/>
      </c>
      <c r="CS80" s="1">
        <f t="shared" si="129"/>
      </c>
      <c r="CT80" s="1">
        <f t="shared" si="130"/>
        <v>3</v>
      </c>
      <c r="CU80" s="1">
        <f t="shared" si="131"/>
      </c>
      <c r="CV80" s="1">
        <f t="shared" si="132"/>
      </c>
      <c r="CW80" s="1">
        <f t="shared" si="133"/>
      </c>
      <c r="CX80" s="1">
        <f t="shared" si="134"/>
      </c>
      <c r="CY80" s="1">
        <f t="shared" si="135"/>
      </c>
      <c r="CZ80" s="1">
        <f t="shared" si="136"/>
      </c>
      <c r="DA80" s="1">
        <f t="shared" si="137"/>
      </c>
      <c r="DB80" s="1">
        <f t="shared" si="138"/>
        <v>78</v>
      </c>
      <c r="DC80" s="1">
        <f t="shared" si="139"/>
        <v>38</v>
      </c>
      <c r="DD80" s="1">
        <f t="shared" si="140"/>
      </c>
      <c r="DE80" s="1">
        <f t="shared" si="141"/>
      </c>
      <c r="DF80" s="1">
        <f t="shared" si="142"/>
        <v>85</v>
      </c>
      <c r="DG80" s="1">
        <f t="shared" si="143"/>
      </c>
      <c r="DH80" s="2">
        <f t="shared" si="144"/>
        <v>23.762376237623762</v>
      </c>
      <c r="DI80" s="12"/>
      <c r="DJ80" s="12"/>
    </row>
    <row r="81" spans="1:114" ht="11.25" customHeight="1">
      <c r="A81" s="1">
        <v>87</v>
      </c>
      <c r="B81" s="11" t="s">
        <v>157</v>
      </c>
      <c r="C81" s="12" t="s">
        <v>104</v>
      </c>
      <c r="D81" s="11" t="s">
        <v>158</v>
      </c>
      <c r="E81" s="12" t="s">
        <v>104</v>
      </c>
      <c r="F81" s="16" t="s">
        <v>131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S81" s="1">
        <v>1.94</v>
      </c>
      <c r="T81" s="1">
        <v>1.32</v>
      </c>
      <c r="U81" s="1"/>
      <c r="V81" s="1"/>
      <c r="W81" s="1"/>
      <c r="X81" s="1"/>
      <c r="Y81" s="1"/>
      <c r="Z81" s="1"/>
      <c r="AA81" s="1"/>
      <c r="AB81" s="1"/>
      <c r="AC81" s="1"/>
      <c r="AD81" t="s">
        <v>159</v>
      </c>
      <c r="AE81" s="1">
        <f>IF(B81="","",SUM(G81:K81))</f>
        <v>0</v>
      </c>
      <c r="AF81" s="1">
        <f>IF(B81="","",RANK(AE81,$AE$3:$AE$202,0))</f>
        <v>81</v>
      </c>
      <c r="AG81" s="13">
        <f>IF(B81="","",IF(LOOKUP(AF81,'[1]Fresno 2010 Pay Sheet'!$A$5:$A$35,'[1]Fresno 2010 Pay Sheet'!$B$5:$B$35)&gt;0,LOOKUP(AF81,'[1]Fresno 2010 Pay Sheet'!$A$5:$A$35,'[1]Fresno 2010 Pay Sheet'!$B$5:$B$35),0))</f>
        <v>0</v>
      </c>
      <c r="AH81" s="1">
        <f>IF(B81="","",SUM(S81:W81))</f>
        <v>3.26</v>
      </c>
      <c r="AI81" s="1">
        <f>IF(B81="","",RANK(AH81,$AH$3:$AH$202,0))</f>
        <v>55</v>
      </c>
      <c r="AJ81" s="13">
        <f>IF(B81="","",IF(LOOKUP(AI81,'[1]Fresno 2010 Pay Sheet'!$C$5:$C$35,'[1]Fresno 2010 Pay Sheet'!$D$5:$D$35)&gt;0,LOOKUP(AI81,'[1]Fresno 2010 Pay Sheet'!$C$5:$C$35,'[1]Fresno 2010 Pay Sheet'!$D$5:$D$35),0))</f>
        <v>0</v>
      </c>
      <c r="AK81" s="1">
        <f>IF(B81="","",AE81+AH81)</f>
        <v>3.26</v>
      </c>
      <c r="AL81" s="1">
        <f>IF(B81="","",RANK(AK81,$AK$3:$AK$202,0))</f>
        <v>79</v>
      </c>
      <c r="AM81" s="13">
        <f>IF(B81="","",IF(LOOKUP(AL81,'[1]Fresno 2010 Pay Sheet'!$E$5:$E$35,'[1]Fresno 2010 Pay Sheet'!$F$5:$F$35)&gt;0,LOOKUP(AL81,'[1]Fresno 2010 Pay Sheet'!$E$5:$E$35,'[1]Fresno 2010 Pay Sheet'!$F$5:$F$35),0))</f>
        <v>0</v>
      </c>
      <c r="AN81" s="1">
        <f t="shared" si="145"/>
        <v>26</v>
      </c>
      <c r="AO81" s="1">
        <f t="shared" si="73"/>
      </c>
      <c r="AP81" s="1">
        <f t="shared" si="74"/>
        <v>0</v>
      </c>
      <c r="AQ81" s="1">
        <f t="shared" si="75"/>
        <v>0</v>
      </c>
      <c r="AR81" s="1">
        <f t="shared" si="90"/>
      </c>
      <c r="AS81" s="1">
        <f t="shared" si="76"/>
        <v>2</v>
      </c>
      <c r="AT81" s="1">
        <f t="shared" si="77"/>
        <v>1.94</v>
      </c>
      <c r="AU81" s="1">
        <f t="shared" si="91"/>
      </c>
      <c r="AV81" s="1">
        <f t="shared" si="92"/>
        <v>2</v>
      </c>
      <c r="AW81" s="1">
        <f t="shared" si="78"/>
        <v>0</v>
      </c>
      <c r="AX81" s="1">
        <f t="shared" si="93"/>
        <v>87</v>
      </c>
      <c r="AY81" s="1">
        <f t="shared" si="79"/>
        <v>0</v>
      </c>
      <c r="AZ81" s="1">
        <f t="shared" si="94"/>
        <v>87</v>
      </c>
      <c r="BA81" s="1">
        <f t="shared" si="80"/>
      </c>
      <c r="BB81" s="1">
        <f t="shared" si="95"/>
      </c>
      <c r="BC81" s="1">
        <f t="shared" si="81"/>
      </c>
      <c r="BD81" s="1">
        <f t="shared" si="96"/>
      </c>
      <c r="BE81" s="1">
        <f t="shared" si="82"/>
        <v>0</v>
      </c>
      <c r="BF81" s="14">
        <f t="shared" si="97"/>
        <v>87</v>
      </c>
      <c r="BG81" s="1">
        <f t="shared" si="83"/>
        <v>0</v>
      </c>
      <c r="BH81" s="14">
        <f t="shared" si="98"/>
        <v>87</v>
      </c>
      <c r="BI81" s="14">
        <f t="shared" si="84"/>
        <v>0</v>
      </c>
      <c r="BJ81" s="14">
        <f t="shared" si="99"/>
        <v>87</v>
      </c>
      <c r="BK81" s="1">
        <f t="shared" si="85"/>
        <v>0</v>
      </c>
      <c r="BL81" s="14">
        <f t="shared" si="100"/>
        <v>87</v>
      </c>
      <c r="BM81" s="1">
        <f t="shared" si="86"/>
        <v>0</v>
      </c>
      <c r="BN81" s="14">
        <f t="shared" si="101"/>
        <v>87</v>
      </c>
      <c r="BO81" s="1">
        <f t="shared" si="87"/>
        <v>0</v>
      </c>
      <c r="BP81" s="14">
        <f t="shared" si="102"/>
        <v>87</v>
      </c>
      <c r="BQ81" s="1">
        <f t="shared" si="88"/>
        <v>0</v>
      </c>
      <c r="BR81" s="14">
        <f t="shared" si="103"/>
        <v>87</v>
      </c>
      <c r="BS81" s="1">
        <f t="shared" si="89"/>
        <v>0</v>
      </c>
      <c r="BT81" s="14">
        <f t="shared" si="104"/>
        <v>87</v>
      </c>
      <c r="BU81" s="1">
        <f t="shared" si="105"/>
      </c>
      <c r="BV81" s="1">
        <f t="shared" si="106"/>
      </c>
      <c r="BW81" s="1">
        <f t="shared" si="107"/>
      </c>
      <c r="BX81" s="1">
        <f t="shared" si="108"/>
      </c>
      <c r="BY81" s="1">
        <f t="shared" si="109"/>
      </c>
      <c r="BZ81" s="1">
        <f t="shared" si="110"/>
        <v>79</v>
      </c>
      <c r="CA81" s="1">
        <f t="shared" si="111"/>
        <v>11</v>
      </c>
      <c r="CB81" s="1">
        <f t="shared" si="112"/>
      </c>
      <c r="CC81" s="1">
        <f t="shared" si="113"/>
      </c>
      <c r="CD81" s="1">
        <f t="shared" si="114"/>
      </c>
      <c r="CE81" s="1">
        <f t="shared" si="115"/>
        <v>0</v>
      </c>
      <c r="CF81" s="1">
        <f t="shared" si="116"/>
      </c>
      <c r="CG81" s="1">
        <f t="shared" si="117"/>
      </c>
      <c r="CH81" s="1">
        <f t="shared" si="118"/>
      </c>
      <c r="CI81" s="1">
        <f t="shared" si="119"/>
      </c>
      <c r="CJ81" s="1">
        <f t="shared" si="120"/>
      </c>
      <c r="CK81" s="1">
        <f t="shared" si="121"/>
      </c>
      <c r="CL81" s="1">
        <f t="shared" si="122"/>
      </c>
      <c r="CM81" s="1">
        <f t="shared" si="123"/>
        <v>2</v>
      </c>
      <c r="CN81" s="1">
        <f t="shared" si="124"/>
      </c>
      <c r="CO81" s="1">
        <f t="shared" si="125"/>
      </c>
      <c r="CP81" s="1">
        <f t="shared" si="126"/>
      </c>
      <c r="CQ81" s="1">
        <f t="shared" si="127"/>
      </c>
      <c r="CR81" s="1">
        <f t="shared" si="128"/>
      </c>
      <c r="CS81" s="1">
        <f t="shared" si="129"/>
        <v>2</v>
      </c>
      <c r="CT81" s="1">
        <f t="shared" si="130"/>
      </c>
      <c r="CU81" s="1">
        <f t="shared" si="131"/>
      </c>
      <c r="CV81" s="1">
        <f t="shared" si="132"/>
      </c>
      <c r="CW81" s="1">
        <f t="shared" si="133"/>
      </c>
      <c r="CX81" s="1">
        <f t="shared" si="134"/>
      </c>
      <c r="CY81" s="1">
        <f t="shared" si="135"/>
      </c>
      <c r="CZ81" s="1">
        <f t="shared" si="136"/>
      </c>
      <c r="DA81" s="1">
        <f t="shared" si="137"/>
      </c>
      <c r="DB81" s="1">
        <f t="shared" si="138"/>
      </c>
      <c r="DC81" s="1">
        <f t="shared" si="139"/>
      </c>
      <c r="DD81" s="1">
        <f t="shared" si="140"/>
      </c>
      <c r="DE81" s="1">
        <f t="shared" si="141"/>
      </c>
      <c r="DF81" s="1">
        <f t="shared" si="142"/>
        <v>87</v>
      </c>
      <c r="DG81" s="1">
        <f t="shared" si="143"/>
      </c>
      <c r="DH81" s="2">
        <f t="shared" si="144"/>
        <v>22.772277227722775</v>
      </c>
      <c r="DI81" s="12"/>
      <c r="DJ81" s="12"/>
    </row>
    <row r="82" spans="1:114" ht="11.25" customHeight="1">
      <c r="A82" s="1">
        <v>73</v>
      </c>
      <c r="B82" s="11" t="s">
        <v>203</v>
      </c>
      <c r="C82" s="12" t="s">
        <v>129</v>
      </c>
      <c r="D82" s="11" t="s">
        <v>204</v>
      </c>
      <c r="E82" s="12" t="s">
        <v>129</v>
      </c>
      <c r="F82" s="12" t="s">
        <v>111</v>
      </c>
      <c r="G82" s="1">
        <v>1.06</v>
      </c>
      <c r="H82" s="1"/>
      <c r="I82" s="1"/>
      <c r="J82" s="1"/>
      <c r="K82" s="1"/>
      <c r="L82" s="1"/>
      <c r="M82" s="1"/>
      <c r="N82" s="1"/>
      <c r="O82" s="1"/>
      <c r="P82" s="1"/>
      <c r="Q82" s="1"/>
      <c r="S82" s="1">
        <v>2.12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t="s">
        <v>107</v>
      </c>
      <c r="AE82" s="1">
        <f>IF(B82="","",SUM(G82:K82))</f>
        <v>1.06</v>
      </c>
      <c r="AF82" s="1">
        <f>IF(B82="","",RANK(AE82,$AE$3:$AE$202,0))</f>
        <v>78</v>
      </c>
      <c r="AG82" s="13">
        <f>IF(B82="","",IF(LOOKUP(AF82,'[1]Fresno 2010 Pay Sheet'!$A$5:$A$35,'[1]Fresno 2010 Pay Sheet'!$B$5:$B$35)&gt;0,LOOKUP(AF82,'[1]Fresno 2010 Pay Sheet'!$A$5:$A$35,'[1]Fresno 2010 Pay Sheet'!$B$5:$B$35),0))</f>
        <v>0</v>
      </c>
      <c r="AH82" s="1">
        <f>IF(B82="","",SUM(S82:W82))</f>
        <v>2.12</v>
      </c>
      <c r="AI82" s="1">
        <f>IF(B82="","",RANK(AH82,$AH$3:$AH$202,0))</f>
        <v>68</v>
      </c>
      <c r="AJ82" s="13">
        <f>IF(B82="","",IF(LOOKUP(AI82,'[1]Fresno 2010 Pay Sheet'!$C$5:$C$35,'[1]Fresno 2010 Pay Sheet'!$D$5:$D$35)&gt;0,LOOKUP(AI82,'[1]Fresno 2010 Pay Sheet'!$C$5:$C$35,'[1]Fresno 2010 Pay Sheet'!$D$5:$D$35),0))</f>
        <v>0</v>
      </c>
      <c r="AK82" s="1">
        <f>IF(B82="","",AE82+AH82)</f>
        <v>3.18</v>
      </c>
      <c r="AL82" s="1">
        <f>IF(B82="","",RANK(AK82,$AK$3:$AK$202,0))</f>
        <v>80</v>
      </c>
      <c r="AM82" s="13">
        <f>IF(B82="","",IF(LOOKUP(AL82,'[1]Fresno 2010 Pay Sheet'!$E$5:$E$35,'[1]Fresno 2010 Pay Sheet'!$F$5:$F$35)&gt;0,LOOKUP(AL82,'[1]Fresno 2010 Pay Sheet'!$E$5:$E$35,'[1]Fresno 2010 Pay Sheet'!$F$5:$F$35),0))</f>
        <v>0</v>
      </c>
      <c r="AN82" s="1">
        <f t="shared" si="145"/>
        <v>10</v>
      </c>
      <c r="AO82" s="1">
        <f t="shared" si="73"/>
      </c>
      <c r="AP82" s="1">
        <f t="shared" si="74"/>
        <v>1</v>
      </c>
      <c r="AQ82" s="1">
        <f t="shared" si="75"/>
        <v>1.06</v>
      </c>
      <c r="AR82" s="1">
        <f t="shared" si="90"/>
      </c>
      <c r="AS82" s="1">
        <f t="shared" si="76"/>
        <v>1</v>
      </c>
      <c r="AT82" s="1">
        <f t="shared" si="77"/>
        <v>2.12</v>
      </c>
      <c r="AU82" s="1">
        <f t="shared" si="91"/>
      </c>
      <c r="AV82" s="1">
        <f t="shared" si="92"/>
        <v>2</v>
      </c>
      <c r="AW82" s="1">
        <f t="shared" si="78"/>
        <v>0</v>
      </c>
      <c r="AX82" s="1">
        <f t="shared" si="93"/>
        <v>73</v>
      </c>
      <c r="AY82" s="1">
        <f t="shared" si="79"/>
        <v>0</v>
      </c>
      <c r="AZ82" s="1">
        <f t="shared" si="94"/>
        <v>73</v>
      </c>
      <c r="BA82" s="1">
        <f t="shared" si="80"/>
      </c>
      <c r="BB82" s="1">
        <f t="shared" si="95"/>
      </c>
      <c r="BC82" s="1">
        <f t="shared" si="81"/>
      </c>
      <c r="BD82" s="1">
        <f t="shared" si="96"/>
      </c>
      <c r="BE82" s="1">
        <f t="shared" si="82"/>
        <v>0</v>
      </c>
      <c r="BF82" s="14">
        <f t="shared" si="97"/>
        <v>73</v>
      </c>
      <c r="BG82" s="1">
        <f t="shared" si="83"/>
        <v>0</v>
      </c>
      <c r="BH82" s="14">
        <f t="shared" si="98"/>
        <v>73</v>
      </c>
      <c r="BI82" s="14">
        <f t="shared" si="84"/>
        <v>0</v>
      </c>
      <c r="BJ82" s="14">
        <f t="shared" si="99"/>
        <v>73</v>
      </c>
      <c r="BK82" s="1">
        <f t="shared" si="85"/>
        <v>0</v>
      </c>
      <c r="BL82" s="14">
        <f t="shared" si="100"/>
        <v>73</v>
      </c>
      <c r="BM82" s="1">
        <f t="shared" si="86"/>
        <v>0</v>
      </c>
      <c r="BN82" s="14">
        <f t="shared" si="101"/>
        <v>73</v>
      </c>
      <c r="BO82" s="1">
        <f t="shared" si="87"/>
        <v>0</v>
      </c>
      <c r="BP82" s="14">
        <f t="shared" si="102"/>
        <v>73</v>
      </c>
      <c r="BQ82" s="1">
        <f t="shared" si="88"/>
        <v>0</v>
      </c>
      <c r="BR82" s="14">
        <f t="shared" si="103"/>
        <v>73</v>
      </c>
      <c r="BS82" s="1">
        <f t="shared" si="89"/>
        <v>0</v>
      </c>
      <c r="BT82" s="14">
        <f t="shared" si="104"/>
        <v>73</v>
      </c>
      <c r="BU82" s="1">
        <f t="shared" si="105"/>
      </c>
      <c r="BV82" s="1">
        <f t="shared" si="106"/>
      </c>
      <c r="BW82" s="1">
        <f t="shared" si="107"/>
      </c>
      <c r="BX82" s="1">
        <f t="shared" si="108"/>
      </c>
      <c r="BY82" s="1">
        <f t="shared" si="109"/>
      </c>
      <c r="BZ82" s="1">
        <f t="shared" si="110"/>
      </c>
      <c r="CA82" s="1">
        <f t="shared" si="111"/>
      </c>
      <c r="CB82" s="1">
        <f t="shared" si="112"/>
      </c>
      <c r="CC82" s="1">
        <f t="shared" si="113"/>
      </c>
      <c r="CD82" s="1">
        <f t="shared" si="114"/>
      </c>
      <c r="CE82" s="1">
        <f t="shared" si="115"/>
      </c>
      <c r="CF82" s="1">
        <f t="shared" si="116"/>
        <v>1</v>
      </c>
      <c r="CG82" s="1">
        <f t="shared" si="117"/>
      </c>
      <c r="CH82" s="1">
        <f t="shared" si="118"/>
      </c>
      <c r="CI82" s="1">
        <f t="shared" si="119"/>
      </c>
      <c r="CJ82" s="1">
        <f t="shared" si="120"/>
      </c>
      <c r="CK82" s="1">
        <f t="shared" si="121"/>
      </c>
      <c r="CL82" s="1">
        <f t="shared" si="122"/>
        <v>1</v>
      </c>
      <c r="CM82" s="1">
        <f t="shared" si="123"/>
      </c>
      <c r="CN82" s="1">
        <f t="shared" si="124"/>
      </c>
      <c r="CO82" s="1">
        <f t="shared" si="125"/>
      </c>
      <c r="CP82" s="1">
        <f t="shared" si="126"/>
      </c>
      <c r="CQ82" s="1">
        <f t="shared" si="127"/>
      </c>
      <c r="CR82" s="1">
        <f t="shared" si="128"/>
      </c>
      <c r="CS82" s="1">
        <f t="shared" si="129"/>
        <v>2</v>
      </c>
      <c r="CT82" s="1">
        <f t="shared" si="130"/>
      </c>
      <c r="CU82" s="1">
        <f t="shared" si="131"/>
      </c>
      <c r="CV82" s="1">
        <f t="shared" si="132"/>
      </c>
      <c r="CW82" s="1">
        <f t="shared" si="133"/>
      </c>
      <c r="CX82" s="1">
        <f t="shared" si="134"/>
      </c>
      <c r="CY82" s="1">
        <f t="shared" si="135"/>
      </c>
      <c r="CZ82" s="1">
        <f t="shared" si="136"/>
      </c>
      <c r="DA82" s="1">
        <f t="shared" si="137"/>
      </c>
      <c r="DB82" s="1">
        <f t="shared" si="138"/>
      </c>
      <c r="DC82" s="1">
        <f t="shared" si="139"/>
      </c>
      <c r="DD82" s="1">
        <f t="shared" si="140"/>
      </c>
      <c r="DE82" s="1">
        <f t="shared" si="141"/>
        <v>73</v>
      </c>
      <c r="DF82" s="1">
        <f t="shared" si="142"/>
      </c>
      <c r="DG82" s="1">
        <f t="shared" si="143"/>
      </c>
      <c r="DH82" s="2">
        <f t="shared" si="144"/>
        <v>21.782178217821784</v>
      </c>
      <c r="DI82" s="12"/>
      <c r="DJ82" s="12"/>
    </row>
    <row r="83" spans="1:114" ht="11.25" customHeight="1">
      <c r="A83" s="1">
        <v>33</v>
      </c>
      <c r="B83" s="11" t="s">
        <v>233</v>
      </c>
      <c r="C83" s="12" t="s">
        <v>104</v>
      </c>
      <c r="D83" s="11" t="s">
        <v>234</v>
      </c>
      <c r="E83" s="12" t="s">
        <v>104</v>
      </c>
      <c r="F83" s="12" t="s">
        <v>111</v>
      </c>
      <c r="G83" s="1">
        <v>1.09</v>
      </c>
      <c r="H83" s="1"/>
      <c r="I83" s="1"/>
      <c r="J83" s="1"/>
      <c r="K83" s="1"/>
      <c r="L83" s="1"/>
      <c r="M83" s="1"/>
      <c r="N83" s="1"/>
      <c r="O83" s="1"/>
      <c r="P83" s="1"/>
      <c r="Q83" s="1"/>
      <c r="S83" s="1">
        <v>1.78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t="s">
        <v>116</v>
      </c>
      <c r="AE83" s="1">
        <f>IF(B83="","",SUM(G83:K83))</f>
        <v>1.09</v>
      </c>
      <c r="AF83" s="1">
        <f>IF(B83="","",RANK(AE83,$AE$3:$AE$202,0))</f>
        <v>76</v>
      </c>
      <c r="AG83" s="13">
        <f>IF(B83="","",IF(LOOKUP(AF83,'[1]Fresno 2010 Pay Sheet'!$A$5:$A$35,'[1]Fresno 2010 Pay Sheet'!$B$5:$B$35)&gt;0,LOOKUP(AF83,'[1]Fresno 2010 Pay Sheet'!$A$5:$A$35,'[1]Fresno 2010 Pay Sheet'!$B$5:$B$35),0))</f>
        <v>0</v>
      </c>
      <c r="AH83" s="1">
        <f>IF(B83="","",SUM(S83:W83))</f>
        <v>1.78</v>
      </c>
      <c r="AI83" s="1">
        <f>IF(B83="","",RANK(AH83,$AH$3:$AH$202,0))</f>
        <v>73</v>
      </c>
      <c r="AJ83" s="13">
        <f>IF(B83="","",IF(LOOKUP(AI83,'[1]Fresno 2010 Pay Sheet'!$C$5:$C$35,'[1]Fresno 2010 Pay Sheet'!$D$5:$D$35)&gt;0,LOOKUP(AI83,'[1]Fresno 2010 Pay Sheet'!$C$5:$C$35,'[1]Fresno 2010 Pay Sheet'!$D$5:$D$35),0))</f>
        <v>0</v>
      </c>
      <c r="AK83" s="1">
        <f>IF(B83="","",AE83+AH83)</f>
        <v>2.87</v>
      </c>
      <c r="AL83" s="1">
        <f>IF(B83="","",RANK(AK83,$AK$3:$AK$202,0))</f>
        <v>81</v>
      </c>
      <c r="AM83" s="13">
        <f>IF(B83="","",IF(LOOKUP(AL83,'[1]Fresno 2010 Pay Sheet'!$E$5:$E$35,'[1]Fresno 2010 Pay Sheet'!$F$5:$F$35)&gt;0,LOOKUP(AL83,'[1]Fresno 2010 Pay Sheet'!$E$5:$E$35,'[1]Fresno 2010 Pay Sheet'!$F$5:$F$35),0))</f>
        <v>0</v>
      </c>
      <c r="AN83" s="1">
        <f t="shared" si="145"/>
        <v>3</v>
      </c>
      <c r="AO83" s="1">
        <f t="shared" si="73"/>
      </c>
      <c r="AP83" s="1">
        <f t="shared" si="74"/>
        <v>1</v>
      </c>
      <c r="AQ83" s="1">
        <f t="shared" si="75"/>
        <v>1.09</v>
      </c>
      <c r="AR83" s="1">
        <f t="shared" si="90"/>
      </c>
      <c r="AS83" s="1">
        <f t="shared" si="76"/>
        <v>1</v>
      </c>
      <c r="AT83" s="1">
        <f t="shared" si="77"/>
        <v>1.78</v>
      </c>
      <c r="AU83" s="1">
        <f t="shared" si="91"/>
      </c>
      <c r="AV83" s="1">
        <f t="shared" si="92"/>
        <v>2</v>
      </c>
      <c r="AW83" s="1">
        <f t="shared" si="78"/>
        <v>0</v>
      </c>
      <c r="AX83" s="1">
        <f t="shared" si="93"/>
        <v>33</v>
      </c>
      <c r="AY83" s="1">
        <f t="shared" si="79"/>
        <v>0</v>
      </c>
      <c r="AZ83" s="1">
        <f t="shared" si="94"/>
        <v>33</v>
      </c>
      <c r="BA83" s="1">
        <f t="shared" si="80"/>
      </c>
      <c r="BB83" s="1">
        <f t="shared" si="95"/>
      </c>
      <c r="BC83" s="1">
        <f t="shared" si="81"/>
      </c>
      <c r="BD83" s="1">
        <f t="shared" si="96"/>
      </c>
      <c r="BE83" s="1">
        <f t="shared" si="82"/>
        <v>0</v>
      </c>
      <c r="BF83" s="14">
        <f t="shared" si="97"/>
        <v>33</v>
      </c>
      <c r="BG83" s="1">
        <f t="shared" si="83"/>
        <v>0</v>
      </c>
      <c r="BH83" s="14">
        <f t="shared" si="98"/>
        <v>33</v>
      </c>
      <c r="BI83" s="14">
        <f t="shared" si="84"/>
        <v>0</v>
      </c>
      <c r="BJ83" s="14">
        <f t="shared" si="99"/>
        <v>33</v>
      </c>
      <c r="BK83" s="1">
        <f t="shared" si="85"/>
        <v>0</v>
      </c>
      <c r="BL83" s="14">
        <f t="shared" si="100"/>
        <v>33</v>
      </c>
      <c r="BM83" s="1">
        <f t="shared" si="86"/>
        <v>0</v>
      </c>
      <c r="BN83" s="14">
        <f t="shared" si="101"/>
        <v>33</v>
      </c>
      <c r="BO83" s="1">
        <f t="shared" si="87"/>
        <v>0</v>
      </c>
      <c r="BP83" s="14">
        <f t="shared" si="102"/>
        <v>33</v>
      </c>
      <c r="BQ83" s="1">
        <f t="shared" si="88"/>
        <v>0</v>
      </c>
      <c r="BR83" s="14">
        <f t="shared" si="103"/>
        <v>33</v>
      </c>
      <c r="BS83" s="1">
        <f t="shared" si="89"/>
        <v>0</v>
      </c>
      <c r="BT83" s="14">
        <f t="shared" si="104"/>
        <v>33</v>
      </c>
      <c r="BU83" s="1">
        <f t="shared" si="105"/>
      </c>
      <c r="BV83" s="1">
        <f t="shared" si="106"/>
      </c>
      <c r="BW83" s="1">
        <f t="shared" si="107"/>
      </c>
      <c r="BX83" s="1">
        <f t="shared" si="108"/>
      </c>
      <c r="BY83" s="1">
        <f t="shared" si="109"/>
      </c>
      <c r="BZ83" s="1">
        <f t="shared" si="110"/>
      </c>
      <c r="CA83" s="1">
        <f t="shared" si="111"/>
      </c>
      <c r="CB83" s="1">
        <f t="shared" si="112"/>
      </c>
      <c r="CC83" s="1">
        <f t="shared" si="113"/>
      </c>
      <c r="CD83" s="1">
        <f t="shared" si="114"/>
      </c>
      <c r="CE83" s="1">
        <f t="shared" si="115"/>
      </c>
      <c r="CF83" s="1">
        <f t="shared" si="116"/>
        <v>1</v>
      </c>
      <c r="CG83" s="1">
        <f t="shared" si="117"/>
      </c>
      <c r="CH83" s="1">
        <f t="shared" si="118"/>
      </c>
      <c r="CI83" s="1">
        <f t="shared" si="119"/>
      </c>
      <c r="CJ83" s="1">
        <f t="shared" si="120"/>
      </c>
      <c r="CK83" s="1">
        <f t="shared" si="121"/>
      </c>
      <c r="CL83" s="1">
        <f t="shared" si="122"/>
        <v>1</v>
      </c>
      <c r="CM83" s="1">
        <f t="shared" si="123"/>
      </c>
      <c r="CN83" s="1">
        <f t="shared" si="124"/>
      </c>
      <c r="CO83" s="1">
        <f t="shared" si="125"/>
      </c>
      <c r="CP83" s="1">
        <f t="shared" si="126"/>
      </c>
      <c r="CQ83" s="1">
        <f t="shared" si="127"/>
      </c>
      <c r="CR83" s="1">
        <f t="shared" si="128"/>
      </c>
      <c r="CS83" s="1">
        <f t="shared" si="129"/>
        <v>2</v>
      </c>
      <c r="CT83" s="1">
        <f t="shared" si="130"/>
      </c>
      <c r="CU83" s="1">
        <f t="shared" si="131"/>
      </c>
      <c r="CV83" s="1">
        <f t="shared" si="132"/>
      </c>
      <c r="CW83" s="1">
        <f t="shared" si="133"/>
      </c>
      <c r="CX83" s="1">
        <f t="shared" si="134"/>
      </c>
      <c r="CY83" s="1">
        <f t="shared" si="135"/>
      </c>
      <c r="CZ83" s="1">
        <f t="shared" si="136"/>
      </c>
      <c r="DA83" s="1">
        <f t="shared" si="137"/>
      </c>
      <c r="DB83" s="1">
        <f t="shared" si="138"/>
        <v>81</v>
      </c>
      <c r="DC83" s="1">
        <f t="shared" si="139"/>
        <v>39</v>
      </c>
      <c r="DD83" s="1">
        <f t="shared" si="140"/>
      </c>
      <c r="DE83" s="1">
        <f t="shared" si="141"/>
        <v>33</v>
      </c>
      <c r="DF83" s="1">
        <f t="shared" si="142"/>
      </c>
      <c r="DG83" s="1">
        <f t="shared" si="143"/>
      </c>
      <c r="DH83" s="2">
        <f t="shared" si="144"/>
        <v>20.792079207920793</v>
      </c>
      <c r="DI83" s="12"/>
      <c r="DJ83" s="12"/>
    </row>
    <row r="84" spans="1:114" ht="11.25" customHeight="1">
      <c r="A84" s="1">
        <v>69</v>
      </c>
      <c r="B84" s="11" t="s">
        <v>160</v>
      </c>
      <c r="C84" s="12" t="s">
        <v>104</v>
      </c>
      <c r="D84" s="11" t="s">
        <v>161</v>
      </c>
      <c r="E84" s="12" t="s">
        <v>104</v>
      </c>
      <c r="F84" s="12" t="s">
        <v>111</v>
      </c>
      <c r="G84" s="1"/>
      <c r="H84" s="1"/>
      <c r="I84" s="1"/>
      <c r="J84" s="1"/>
      <c r="K84" s="1"/>
      <c r="L84" s="1">
        <v>2.52</v>
      </c>
      <c r="M84" s="1"/>
      <c r="N84" s="1"/>
      <c r="O84" s="1"/>
      <c r="P84" s="1"/>
      <c r="Q84" s="1"/>
      <c r="S84" s="1">
        <v>1.5</v>
      </c>
      <c r="T84" s="1">
        <v>1.18</v>
      </c>
      <c r="U84" s="1"/>
      <c r="V84" s="1"/>
      <c r="W84" s="1"/>
      <c r="X84" s="1"/>
      <c r="Y84" s="1"/>
      <c r="Z84" s="1"/>
      <c r="AA84" s="1"/>
      <c r="AB84" s="1"/>
      <c r="AC84" s="1"/>
      <c r="AD84" t="s">
        <v>162</v>
      </c>
      <c r="AE84" s="1">
        <f>IF(B84="","",SUM(G84:K84))</f>
        <v>0</v>
      </c>
      <c r="AF84" s="1">
        <f>IF(B84="","",RANK(AE84,$AE$3:$AE$202,0))</f>
        <v>81</v>
      </c>
      <c r="AG84" s="13">
        <f>IF(B84="","",IF(LOOKUP(AF84,'[1]Fresno 2010 Pay Sheet'!$A$5:$A$35,'[1]Fresno 2010 Pay Sheet'!$B$5:$B$35)&gt;0,LOOKUP(AF84,'[1]Fresno 2010 Pay Sheet'!$A$5:$A$35,'[1]Fresno 2010 Pay Sheet'!$B$5:$B$35),0))</f>
        <v>0</v>
      </c>
      <c r="AH84" s="1">
        <f>IF(B84="","",SUM(S84:W84))</f>
        <v>2.6799999999999997</v>
      </c>
      <c r="AI84" s="1">
        <f>IF(B84="","",RANK(AH84,$AH$3:$AH$202,0))</f>
        <v>60</v>
      </c>
      <c r="AJ84" s="13">
        <f>IF(B84="","",IF(LOOKUP(AI84,'[1]Fresno 2010 Pay Sheet'!$C$5:$C$35,'[1]Fresno 2010 Pay Sheet'!$D$5:$D$35)&gt;0,LOOKUP(AI84,'[1]Fresno 2010 Pay Sheet'!$C$5:$C$35,'[1]Fresno 2010 Pay Sheet'!$D$5:$D$35),0))</f>
        <v>0</v>
      </c>
      <c r="AK84" s="1">
        <f>IF(B84="","",AE84+AH84)</f>
        <v>2.6799999999999997</v>
      </c>
      <c r="AL84" s="1">
        <f>IF(B84="","",RANK(AK84,$AK$3:$AK$202,0))</f>
        <v>82</v>
      </c>
      <c r="AM84" s="13">
        <f>IF(B84="","",IF(LOOKUP(AL84,'[1]Fresno 2010 Pay Sheet'!$E$5:$E$35,'[1]Fresno 2010 Pay Sheet'!$F$5:$F$35)&gt;0,LOOKUP(AL84,'[1]Fresno 2010 Pay Sheet'!$E$5:$E$35,'[1]Fresno 2010 Pay Sheet'!$F$5:$F$35),0))</f>
        <v>0</v>
      </c>
      <c r="AN84" s="1">
        <f t="shared" si="145"/>
        <v>21</v>
      </c>
      <c r="AO84" s="1">
        <f t="shared" si="73"/>
      </c>
      <c r="AP84" s="1">
        <f t="shared" si="74"/>
        <v>0</v>
      </c>
      <c r="AQ84" s="1">
        <f t="shared" si="75"/>
        <v>0</v>
      </c>
      <c r="AR84" s="1">
        <f t="shared" si="90"/>
      </c>
      <c r="AS84" s="1">
        <f t="shared" si="76"/>
        <v>2</v>
      </c>
      <c r="AT84" s="1">
        <f t="shared" si="77"/>
        <v>1.5</v>
      </c>
      <c r="AU84" s="1">
        <f t="shared" si="91"/>
      </c>
      <c r="AV84" s="1">
        <f t="shared" si="92"/>
        <v>2</v>
      </c>
      <c r="AW84" s="1">
        <f t="shared" si="78"/>
        <v>0</v>
      </c>
      <c r="AX84" s="1">
        <f t="shared" si="93"/>
        <v>69</v>
      </c>
      <c r="AY84" s="1">
        <f t="shared" si="79"/>
        <v>0</v>
      </c>
      <c r="AZ84" s="1">
        <f t="shared" si="94"/>
        <v>69</v>
      </c>
      <c r="BA84" s="1">
        <f t="shared" si="80"/>
      </c>
      <c r="BB84" s="1">
        <f t="shared" si="95"/>
      </c>
      <c r="BC84" s="1">
        <f t="shared" si="81"/>
      </c>
      <c r="BD84" s="1">
        <f t="shared" si="96"/>
      </c>
      <c r="BE84" s="1">
        <f t="shared" si="82"/>
        <v>0</v>
      </c>
      <c r="BF84" s="14">
        <f t="shared" si="97"/>
        <v>69</v>
      </c>
      <c r="BG84" s="1">
        <f t="shared" si="83"/>
        <v>0</v>
      </c>
      <c r="BH84" s="14">
        <f t="shared" si="98"/>
        <v>69</v>
      </c>
      <c r="BI84" s="14">
        <f t="shared" si="84"/>
        <v>0</v>
      </c>
      <c r="BJ84" s="14">
        <f t="shared" si="99"/>
        <v>69</v>
      </c>
      <c r="BK84" s="1">
        <f t="shared" si="85"/>
        <v>0</v>
      </c>
      <c r="BL84" s="14">
        <f t="shared" si="100"/>
        <v>69</v>
      </c>
      <c r="BM84" s="1">
        <f t="shared" si="86"/>
        <v>0</v>
      </c>
      <c r="BN84" s="14">
        <f t="shared" si="101"/>
        <v>69</v>
      </c>
      <c r="BO84" s="1">
        <f t="shared" si="87"/>
        <v>0</v>
      </c>
      <c r="BP84" s="14">
        <f t="shared" si="102"/>
        <v>69</v>
      </c>
      <c r="BQ84" s="1">
        <f t="shared" si="88"/>
        <v>0</v>
      </c>
      <c r="BR84" s="14">
        <f t="shared" si="103"/>
        <v>69</v>
      </c>
      <c r="BS84" s="1">
        <f t="shared" si="89"/>
        <v>0</v>
      </c>
      <c r="BT84" s="14">
        <f t="shared" si="104"/>
        <v>69</v>
      </c>
      <c r="BU84" s="1">
        <f t="shared" si="105"/>
      </c>
      <c r="BV84" s="1">
        <f t="shared" si="106"/>
      </c>
      <c r="BW84" s="1">
        <f t="shared" si="107"/>
      </c>
      <c r="BX84" s="1">
        <f t="shared" si="108"/>
      </c>
      <c r="BY84" s="1">
        <f t="shared" si="109"/>
      </c>
      <c r="BZ84" s="1">
        <f t="shared" si="110"/>
      </c>
      <c r="CA84" s="1">
        <f t="shared" si="111"/>
      </c>
      <c r="CB84" s="1">
        <f t="shared" si="112"/>
      </c>
      <c r="CC84" s="1">
        <f t="shared" si="113"/>
      </c>
      <c r="CD84" s="1">
        <f t="shared" si="114"/>
      </c>
      <c r="CE84" s="1">
        <f t="shared" si="115"/>
        <v>0</v>
      </c>
      <c r="CF84" s="1">
        <f t="shared" si="116"/>
      </c>
      <c r="CG84" s="1">
        <f t="shared" si="117"/>
      </c>
      <c r="CH84" s="1">
        <f t="shared" si="118"/>
      </c>
      <c r="CI84" s="1">
        <f t="shared" si="119"/>
      </c>
      <c r="CJ84" s="1">
        <f t="shared" si="120"/>
      </c>
      <c r="CK84" s="1">
        <f t="shared" si="121"/>
      </c>
      <c r="CL84" s="1">
        <f t="shared" si="122"/>
      </c>
      <c r="CM84" s="1">
        <f t="shared" si="123"/>
        <v>2</v>
      </c>
      <c r="CN84" s="1">
        <f t="shared" si="124"/>
      </c>
      <c r="CO84" s="1">
        <f t="shared" si="125"/>
      </c>
      <c r="CP84" s="1">
        <f t="shared" si="126"/>
      </c>
      <c r="CQ84" s="1">
        <f t="shared" si="127"/>
      </c>
      <c r="CR84" s="1">
        <f t="shared" si="128"/>
      </c>
      <c r="CS84" s="1">
        <f t="shared" si="129"/>
        <v>2</v>
      </c>
      <c r="CT84" s="1">
        <f t="shared" si="130"/>
      </c>
      <c r="CU84" s="1">
        <f t="shared" si="131"/>
      </c>
      <c r="CV84" s="1">
        <f t="shared" si="132"/>
      </c>
      <c r="CW84" s="1">
        <f t="shared" si="133"/>
      </c>
      <c r="CX84" s="1">
        <f t="shared" si="134"/>
      </c>
      <c r="CY84" s="1">
        <f t="shared" si="135"/>
      </c>
      <c r="CZ84" s="1">
        <f t="shared" si="136"/>
      </c>
      <c r="DA84" s="1">
        <f t="shared" si="137"/>
      </c>
      <c r="DB84" s="1">
        <f t="shared" si="138"/>
      </c>
      <c r="DC84" s="1">
        <f t="shared" si="139"/>
      </c>
      <c r="DD84" s="1">
        <f t="shared" si="140"/>
      </c>
      <c r="DE84" s="1">
        <f t="shared" si="141"/>
        <v>69</v>
      </c>
      <c r="DF84" s="1">
        <f t="shared" si="142"/>
      </c>
      <c r="DG84" s="1">
        <f t="shared" si="143"/>
      </c>
      <c r="DH84" s="2">
        <f t="shared" si="144"/>
        <v>19.801980198019802</v>
      </c>
      <c r="DI84" s="12"/>
      <c r="DJ84" s="12"/>
    </row>
    <row r="85" spans="1:114" ht="11.25" customHeight="1">
      <c r="A85" s="1">
        <v>77</v>
      </c>
      <c r="B85" s="11" t="s">
        <v>328</v>
      </c>
      <c r="C85" s="12" t="s">
        <v>329</v>
      </c>
      <c r="D85" s="11" t="s">
        <v>330</v>
      </c>
      <c r="E85" s="12" t="s">
        <v>329</v>
      </c>
      <c r="F85" s="16" t="s">
        <v>111</v>
      </c>
      <c r="G85" s="1">
        <v>1.12</v>
      </c>
      <c r="H85" s="1">
        <v>1.24</v>
      </c>
      <c r="I85" s="1"/>
      <c r="J85" s="1"/>
      <c r="K85" s="1"/>
      <c r="L85" s="1"/>
      <c r="M85" s="1"/>
      <c r="N85" s="1"/>
      <c r="O85" s="1"/>
      <c r="P85" s="1"/>
      <c r="Q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t="s">
        <v>331</v>
      </c>
      <c r="AE85" s="1">
        <f>IF(B85="","",SUM(G85:K85))</f>
        <v>2.3600000000000003</v>
      </c>
      <c r="AF85" s="1">
        <f>IF(B85="","",RANK(AE85,$AE$3:$AE$202,0))</f>
        <v>63</v>
      </c>
      <c r="AG85" s="13">
        <f>IF(B85="","",IF(LOOKUP(AF85,'[1]Fresno 2010 Pay Sheet'!$A$5:$A$35,'[1]Fresno 2010 Pay Sheet'!$B$5:$B$35)&gt;0,LOOKUP(AF85,'[1]Fresno 2010 Pay Sheet'!$A$5:$A$35,'[1]Fresno 2010 Pay Sheet'!$B$5:$B$35),0))</f>
        <v>0</v>
      </c>
      <c r="AH85" s="1">
        <f>IF(B85="","",SUM(S85:W85))</f>
        <v>0</v>
      </c>
      <c r="AI85" s="1">
        <f>IF(B85="","",RANK(AH85,$AH$3:$AH$202,0))</f>
        <v>84</v>
      </c>
      <c r="AJ85" s="13">
        <f>IF(B85="","",IF(LOOKUP(AI85,'[1]Fresno 2010 Pay Sheet'!$C$5:$C$35,'[1]Fresno 2010 Pay Sheet'!$D$5:$D$35)&gt;0,LOOKUP(AI85,'[1]Fresno 2010 Pay Sheet'!$C$5:$C$35,'[1]Fresno 2010 Pay Sheet'!$D$5:$D$35),0))</f>
        <v>0</v>
      </c>
      <c r="AK85" s="1">
        <f>IF(B85="","",AE85+AH85)</f>
        <v>2.3600000000000003</v>
      </c>
      <c r="AL85" s="1">
        <f>IF(B85="","",RANK(AK85,$AK$3:$AK$202,0))</f>
        <v>83</v>
      </c>
      <c r="AM85" s="13">
        <f>IF(B85="","",IF(LOOKUP(AL85,'[1]Fresno 2010 Pay Sheet'!$E$5:$E$35,'[1]Fresno 2010 Pay Sheet'!$F$5:$F$35)&gt;0,LOOKUP(AL85,'[1]Fresno 2010 Pay Sheet'!$E$5:$E$35,'[1]Fresno 2010 Pay Sheet'!$F$5:$F$35),0))</f>
        <v>0</v>
      </c>
      <c r="AN85" s="1">
        <f t="shared" si="145"/>
        <v>-21</v>
      </c>
      <c r="AO85" s="1">
        <f t="shared" si="73"/>
      </c>
      <c r="AP85" s="1">
        <f t="shared" si="74"/>
        <v>2</v>
      </c>
      <c r="AQ85" s="1">
        <f t="shared" si="75"/>
        <v>1.24</v>
      </c>
      <c r="AR85" s="1">
        <f t="shared" si="90"/>
      </c>
      <c r="AS85" s="1">
        <f t="shared" si="76"/>
        <v>0</v>
      </c>
      <c r="AT85" s="1">
        <f t="shared" si="77"/>
        <v>0</v>
      </c>
      <c r="AU85" s="1">
        <f t="shared" si="91"/>
      </c>
      <c r="AV85" s="1">
        <f t="shared" si="92"/>
        <v>2</v>
      </c>
      <c r="AW85" s="1">
        <f t="shared" si="78"/>
        <v>0</v>
      </c>
      <c r="AX85" s="1">
        <f t="shared" si="93"/>
        <v>77</v>
      </c>
      <c r="AY85" s="1">
        <f t="shared" si="79"/>
        <v>0</v>
      </c>
      <c r="AZ85" s="1">
        <f t="shared" si="94"/>
        <v>77</v>
      </c>
      <c r="BA85" s="1">
        <f t="shared" si="80"/>
      </c>
      <c r="BB85" s="1">
        <f t="shared" si="95"/>
      </c>
      <c r="BC85" s="1">
        <f t="shared" si="81"/>
      </c>
      <c r="BD85" s="1">
        <f t="shared" si="96"/>
      </c>
      <c r="BE85" s="1">
        <f t="shared" si="82"/>
        <v>0</v>
      </c>
      <c r="BF85" s="14">
        <f t="shared" si="97"/>
        <v>77</v>
      </c>
      <c r="BG85" s="1">
        <f t="shared" si="83"/>
        <v>0</v>
      </c>
      <c r="BH85" s="14">
        <f t="shared" si="98"/>
        <v>77</v>
      </c>
      <c r="BI85" s="14">
        <f t="shared" si="84"/>
        <v>0</v>
      </c>
      <c r="BJ85" s="14">
        <f t="shared" si="99"/>
        <v>77</v>
      </c>
      <c r="BK85" s="1">
        <f t="shared" si="85"/>
        <v>0</v>
      </c>
      <c r="BL85" s="14">
        <f t="shared" si="100"/>
        <v>77</v>
      </c>
      <c r="BM85" s="1">
        <f t="shared" si="86"/>
        <v>0</v>
      </c>
      <c r="BN85" s="14">
        <f t="shared" si="101"/>
        <v>77</v>
      </c>
      <c r="BO85" s="1">
        <f t="shared" si="87"/>
        <v>0</v>
      </c>
      <c r="BP85" s="14">
        <f t="shared" si="102"/>
        <v>77</v>
      </c>
      <c r="BQ85" s="1">
        <f t="shared" si="88"/>
        <v>0</v>
      </c>
      <c r="BR85" s="14">
        <f t="shared" si="103"/>
        <v>77</v>
      </c>
      <c r="BS85" s="1">
        <f t="shared" si="89"/>
        <v>0</v>
      </c>
      <c r="BT85" s="14">
        <f t="shared" si="104"/>
        <v>77</v>
      </c>
      <c r="BU85" s="1">
        <f t="shared" si="105"/>
      </c>
      <c r="BV85" s="1">
        <f t="shared" si="106"/>
      </c>
      <c r="BW85" s="1">
        <f t="shared" si="107"/>
      </c>
      <c r="BX85" s="1">
        <f t="shared" si="108"/>
      </c>
      <c r="BY85" s="1">
        <f t="shared" si="109"/>
      </c>
      <c r="BZ85" s="1">
        <f t="shared" si="110"/>
      </c>
      <c r="CA85" s="1">
        <f t="shared" si="111"/>
      </c>
      <c r="CB85" s="1">
        <f t="shared" si="112"/>
      </c>
      <c r="CC85" s="1">
        <f t="shared" si="113"/>
      </c>
      <c r="CD85" s="1">
        <f t="shared" si="114"/>
      </c>
      <c r="CE85" s="1">
        <f t="shared" si="115"/>
      </c>
      <c r="CF85" s="1">
        <f t="shared" si="116"/>
      </c>
      <c r="CG85" s="1">
        <f t="shared" si="117"/>
        <v>2</v>
      </c>
      <c r="CH85" s="1">
        <f t="shared" si="118"/>
      </c>
      <c r="CI85" s="1">
        <f t="shared" si="119"/>
      </c>
      <c r="CJ85" s="1">
        <f t="shared" si="120"/>
      </c>
      <c r="CK85" s="1">
        <f t="shared" si="121"/>
        <v>0</v>
      </c>
      <c r="CL85" s="1">
        <f t="shared" si="122"/>
      </c>
      <c r="CM85" s="1">
        <f t="shared" si="123"/>
      </c>
      <c r="CN85" s="1">
        <f t="shared" si="124"/>
      </c>
      <c r="CO85" s="1">
        <f t="shared" si="125"/>
      </c>
      <c r="CP85" s="1">
        <f t="shared" si="126"/>
      </c>
      <c r="CQ85" s="1">
        <f t="shared" si="127"/>
      </c>
      <c r="CR85" s="1">
        <f t="shared" si="128"/>
      </c>
      <c r="CS85" s="1">
        <f t="shared" si="129"/>
        <v>2</v>
      </c>
      <c r="CT85" s="1">
        <f t="shared" si="130"/>
      </c>
      <c r="CU85" s="1">
        <f t="shared" si="131"/>
      </c>
      <c r="CV85" s="1">
        <f t="shared" si="132"/>
      </c>
      <c r="CW85" s="1">
        <f t="shared" si="133"/>
      </c>
      <c r="CX85" s="1">
        <f t="shared" si="134"/>
      </c>
      <c r="CY85" s="1">
        <f t="shared" si="135"/>
      </c>
      <c r="CZ85" s="1">
        <f t="shared" si="136"/>
      </c>
      <c r="DA85" s="1">
        <f t="shared" si="137"/>
      </c>
      <c r="DB85" s="1">
        <f t="shared" si="138"/>
      </c>
      <c r="DC85" s="1">
        <f t="shared" si="139"/>
      </c>
      <c r="DD85" s="1">
        <f t="shared" si="140"/>
      </c>
      <c r="DE85" s="1">
        <f t="shared" si="141"/>
        <v>77</v>
      </c>
      <c r="DF85" s="1">
        <f t="shared" si="142"/>
      </c>
      <c r="DG85" s="1">
        <f t="shared" si="143"/>
      </c>
      <c r="DH85" s="2">
        <f t="shared" si="144"/>
        <v>18.81188118811881</v>
      </c>
      <c r="DI85" s="12"/>
      <c r="DJ85" s="12"/>
    </row>
    <row r="86" spans="1:114" ht="11.25" customHeight="1">
      <c r="A86" s="1">
        <v>4</v>
      </c>
      <c r="B86" s="11" t="s">
        <v>240</v>
      </c>
      <c r="C86" s="12" t="s">
        <v>104</v>
      </c>
      <c r="D86" s="11" t="s">
        <v>241</v>
      </c>
      <c r="E86" s="12" t="s">
        <v>104</v>
      </c>
      <c r="F86" s="12" t="s">
        <v>131</v>
      </c>
      <c r="G86" s="1">
        <v>1.09</v>
      </c>
      <c r="H86" s="1"/>
      <c r="I86" s="1"/>
      <c r="J86" s="1"/>
      <c r="K86" s="1"/>
      <c r="L86" s="1"/>
      <c r="M86" s="1"/>
      <c r="N86" s="1"/>
      <c r="O86" s="1"/>
      <c r="P86" s="1"/>
      <c r="Q86" s="1"/>
      <c r="S86" s="1">
        <v>1.24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t="s">
        <v>242</v>
      </c>
      <c r="AE86" s="1">
        <f>IF(B86="","",SUM(G86:K86))</f>
        <v>1.09</v>
      </c>
      <c r="AF86" s="1">
        <f>IF(B86="","",RANK(AE86,$AE$3:$AE$202,0))</f>
        <v>76</v>
      </c>
      <c r="AG86" s="13">
        <f>IF(B86="","",IF(LOOKUP(AF86,'[1]Fresno 2010 Pay Sheet'!$A$5:$A$35,'[1]Fresno 2010 Pay Sheet'!$B$5:$B$35)&gt;0,LOOKUP(AF86,'[1]Fresno 2010 Pay Sheet'!$A$5:$A$35,'[1]Fresno 2010 Pay Sheet'!$B$5:$B$35),0))</f>
        <v>0</v>
      </c>
      <c r="AH86" s="1">
        <f>IF(B86="","",SUM(S86:W86))</f>
        <v>1.24</v>
      </c>
      <c r="AI86" s="1">
        <f>IF(B86="","",RANK(AH86,$AH$3:$AH$202,0))</f>
        <v>76</v>
      </c>
      <c r="AJ86" s="13">
        <f>IF(B86="","",IF(LOOKUP(AI86,'[1]Fresno 2010 Pay Sheet'!$C$5:$C$35,'[1]Fresno 2010 Pay Sheet'!$D$5:$D$35)&gt;0,LOOKUP(AI86,'[1]Fresno 2010 Pay Sheet'!$C$5:$C$35,'[1]Fresno 2010 Pay Sheet'!$D$5:$D$35),0))</f>
        <v>0</v>
      </c>
      <c r="AK86" s="1">
        <f>IF(B86="","",AE86+AH86)</f>
        <v>2.33</v>
      </c>
      <c r="AL86" s="1">
        <f>IF(B86="","",RANK(AK86,$AK$3:$AK$202,0))</f>
        <v>84</v>
      </c>
      <c r="AM86" s="13">
        <f>IF(B86="","",IF(LOOKUP(AL86,'[1]Fresno 2010 Pay Sheet'!$E$5:$E$35,'[1]Fresno 2010 Pay Sheet'!$F$5:$F$35)&gt;0,LOOKUP(AL86,'[1]Fresno 2010 Pay Sheet'!$E$5:$E$35,'[1]Fresno 2010 Pay Sheet'!$F$5:$F$35),0))</f>
        <v>0</v>
      </c>
      <c r="AN86" s="1">
        <f t="shared" si="145"/>
        <v>0</v>
      </c>
      <c r="AO86" s="1">
        <f t="shared" si="73"/>
      </c>
      <c r="AP86" s="1">
        <f t="shared" si="74"/>
        <v>1</v>
      </c>
      <c r="AQ86" s="1">
        <f t="shared" si="75"/>
        <v>1.09</v>
      </c>
      <c r="AR86" s="1">
        <f t="shared" si="90"/>
      </c>
      <c r="AS86" s="1">
        <f t="shared" si="76"/>
        <v>1</v>
      </c>
      <c r="AT86" s="1">
        <f t="shared" si="77"/>
        <v>1.24</v>
      </c>
      <c r="AU86" s="1">
        <f t="shared" si="91"/>
      </c>
      <c r="AV86" s="1">
        <f t="shared" si="92"/>
        <v>2</v>
      </c>
      <c r="AW86" s="1">
        <f t="shared" si="78"/>
        <v>0</v>
      </c>
      <c r="AX86" s="1">
        <f t="shared" si="93"/>
        <v>4</v>
      </c>
      <c r="AY86" s="1">
        <f t="shared" si="79"/>
        <v>0</v>
      </c>
      <c r="AZ86" s="1">
        <f t="shared" si="94"/>
        <v>4</v>
      </c>
      <c r="BA86" s="1">
        <f t="shared" si="80"/>
      </c>
      <c r="BB86" s="1">
        <f t="shared" si="95"/>
      </c>
      <c r="BC86" s="1">
        <f t="shared" si="81"/>
      </c>
      <c r="BD86" s="1">
        <f t="shared" si="96"/>
      </c>
      <c r="BE86" s="1">
        <f t="shared" si="82"/>
        <v>0</v>
      </c>
      <c r="BF86" s="14">
        <f t="shared" si="97"/>
        <v>4</v>
      </c>
      <c r="BG86" s="1">
        <f t="shared" si="83"/>
        <v>0</v>
      </c>
      <c r="BH86" s="14">
        <f t="shared" si="98"/>
        <v>4</v>
      </c>
      <c r="BI86" s="14">
        <f t="shared" si="84"/>
        <v>0</v>
      </c>
      <c r="BJ86" s="14">
        <f t="shared" si="99"/>
        <v>4</v>
      </c>
      <c r="BK86" s="1">
        <f t="shared" si="85"/>
        <v>0</v>
      </c>
      <c r="BL86" s="14">
        <f t="shared" si="100"/>
        <v>4</v>
      </c>
      <c r="BM86" s="1">
        <f t="shared" si="86"/>
        <v>0</v>
      </c>
      <c r="BN86" s="14">
        <f t="shared" si="101"/>
        <v>4</v>
      </c>
      <c r="BO86" s="1">
        <f t="shared" si="87"/>
        <v>0</v>
      </c>
      <c r="BP86" s="14">
        <f t="shared" si="102"/>
        <v>4</v>
      </c>
      <c r="BQ86" s="1">
        <f t="shared" si="88"/>
        <v>0</v>
      </c>
      <c r="BR86" s="14">
        <f t="shared" si="103"/>
        <v>4</v>
      </c>
      <c r="BS86" s="1">
        <f t="shared" si="89"/>
        <v>0</v>
      </c>
      <c r="BT86" s="14">
        <f t="shared" si="104"/>
        <v>4</v>
      </c>
      <c r="BU86" s="1">
        <f t="shared" si="105"/>
      </c>
      <c r="BV86" s="1">
        <f t="shared" si="106"/>
      </c>
      <c r="BW86" s="1">
        <f t="shared" si="107"/>
      </c>
      <c r="BX86" s="1">
        <f t="shared" si="108"/>
      </c>
      <c r="BY86" s="1">
        <f t="shared" si="109"/>
      </c>
      <c r="BZ86" s="1">
        <f t="shared" si="110"/>
        <v>84</v>
      </c>
      <c r="CA86" s="1">
        <f t="shared" si="111"/>
        <v>12</v>
      </c>
      <c r="CB86" s="1">
        <f t="shared" si="112"/>
      </c>
      <c r="CC86" s="1">
        <f t="shared" si="113"/>
      </c>
      <c r="CD86" s="1">
        <f t="shared" si="114"/>
      </c>
      <c r="CE86" s="1">
        <f t="shared" si="115"/>
      </c>
      <c r="CF86" s="1">
        <f t="shared" si="116"/>
        <v>1</v>
      </c>
      <c r="CG86" s="1">
        <f t="shared" si="117"/>
      </c>
      <c r="CH86" s="1">
        <f t="shared" si="118"/>
      </c>
      <c r="CI86" s="1">
        <f t="shared" si="119"/>
      </c>
      <c r="CJ86" s="1">
        <f t="shared" si="120"/>
      </c>
      <c r="CK86" s="1">
        <f t="shared" si="121"/>
      </c>
      <c r="CL86" s="1">
        <f t="shared" si="122"/>
        <v>1</v>
      </c>
      <c r="CM86" s="1">
        <f t="shared" si="123"/>
      </c>
      <c r="CN86" s="1">
        <f t="shared" si="124"/>
      </c>
      <c r="CO86" s="1">
        <f t="shared" si="125"/>
      </c>
      <c r="CP86" s="1">
        <f t="shared" si="126"/>
      </c>
      <c r="CQ86" s="1">
        <f t="shared" si="127"/>
      </c>
      <c r="CR86" s="1">
        <f t="shared" si="128"/>
      </c>
      <c r="CS86" s="1">
        <f t="shared" si="129"/>
        <v>2</v>
      </c>
      <c r="CT86" s="1">
        <f t="shared" si="130"/>
      </c>
      <c r="CU86" s="1">
        <f t="shared" si="131"/>
      </c>
      <c r="CV86" s="1">
        <f t="shared" si="132"/>
      </c>
      <c r="CW86" s="1">
        <f t="shared" si="133"/>
      </c>
      <c r="CX86" s="1">
        <f t="shared" si="134"/>
      </c>
      <c r="CY86" s="1">
        <f t="shared" si="135"/>
      </c>
      <c r="CZ86" s="1">
        <f t="shared" si="136"/>
      </c>
      <c r="DA86" s="1">
        <f t="shared" si="137"/>
      </c>
      <c r="DB86" s="1">
        <f t="shared" si="138"/>
      </c>
      <c r="DC86" s="1">
        <f t="shared" si="139"/>
      </c>
      <c r="DD86" s="1">
        <f t="shared" si="140"/>
      </c>
      <c r="DE86" s="1">
        <f t="shared" si="141"/>
      </c>
      <c r="DF86" s="1">
        <f t="shared" si="142"/>
        <v>4</v>
      </c>
      <c r="DG86" s="1">
        <f t="shared" si="143"/>
      </c>
      <c r="DH86" s="2">
        <f t="shared" si="144"/>
        <v>17.82178217821782</v>
      </c>
      <c r="DI86" s="12"/>
      <c r="DJ86" s="12"/>
    </row>
    <row r="87" spans="1:114" ht="11.25" customHeight="1">
      <c r="A87" s="1">
        <v>96</v>
      </c>
      <c r="B87" s="11" t="s">
        <v>189</v>
      </c>
      <c r="C87" s="12" t="s">
        <v>104</v>
      </c>
      <c r="D87" s="11" t="s">
        <v>190</v>
      </c>
      <c r="E87" s="12" t="s">
        <v>185</v>
      </c>
      <c r="F87" s="12" t="s">
        <v>111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S87" s="1">
        <v>1.09</v>
      </c>
      <c r="T87" s="1">
        <v>1.03</v>
      </c>
      <c r="U87" s="1"/>
      <c r="V87" s="1"/>
      <c r="W87" s="1"/>
      <c r="X87" s="1"/>
      <c r="Y87" s="1"/>
      <c r="Z87" s="1"/>
      <c r="AA87" s="1"/>
      <c r="AB87" s="1"/>
      <c r="AC87" s="1"/>
      <c r="AD87"/>
      <c r="AE87" s="1">
        <f>IF(B87="","",SUM(G87:K87))</f>
        <v>0</v>
      </c>
      <c r="AF87" s="1">
        <f>IF(B87="","",RANK(AE87,$AE$3:$AE$202,0))</f>
        <v>81</v>
      </c>
      <c r="AG87" s="13">
        <f>IF(B87="","",IF(LOOKUP(AF87,'[1]Fresno 2010 Pay Sheet'!$A$5:$A$35,'[1]Fresno 2010 Pay Sheet'!$B$5:$B$35)&gt;0,LOOKUP(AF87,'[1]Fresno 2010 Pay Sheet'!$A$5:$A$35,'[1]Fresno 2010 Pay Sheet'!$B$5:$B$35),0))</f>
        <v>0</v>
      </c>
      <c r="AH87" s="1">
        <f>IF(B87="","",SUM(S87:W87))</f>
        <v>2.12</v>
      </c>
      <c r="AI87" s="1">
        <f>IF(B87="","",RANK(AH87,$AH$3:$AH$202,0))</f>
        <v>68</v>
      </c>
      <c r="AJ87" s="13">
        <f>IF(B87="","",IF(LOOKUP(AI87,'[1]Fresno 2010 Pay Sheet'!$C$5:$C$35,'[1]Fresno 2010 Pay Sheet'!$D$5:$D$35)&gt;0,LOOKUP(AI87,'[1]Fresno 2010 Pay Sheet'!$C$5:$C$35,'[1]Fresno 2010 Pay Sheet'!$D$5:$D$35),0))</f>
        <v>0</v>
      </c>
      <c r="AK87" s="1">
        <f>IF(B87="","",AE87+AH87)</f>
        <v>2.12</v>
      </c>
      <c r="AL87" s="1">
        <f>IF(B87="","",RANK(AK87,$AK$3:$AK$202,0))</f>
        <v>85</v>
      </c>
      <c r="AM87" s="13">
        <f>IF(B87="","",IF(LOOKUP(AL87,'[1]Fresno 2010 Pay Sheet'!$E$5:$E$35,'[1]Fresno 2010 Pay Sheet'!$F$5:$F$35)&gt;0,LOOKUP(AL87,'[1]Fresno 2010 Pay Sheet'!$E$5:$E$35,'[1]Fresno 2010 Pay Sheet'!$F$5:$F$35),0))</f>
        <v>0</v>
      </c>
      <c r="AN87" s="1">
        <f t="shared" si="145"/>
        <v>13</v>
      </c>
      <c r="AO87" s="1">
        <f t="shared" si="73"/>
      </c>
      <c r="AP87" s="1">
        <f t="shared" si="74"/>
        <v>0</v>
      </c>
      <c r="AQ87" s="1">
        <f t="shared" si="75"/>
        <v>0</v>
      </c>
      <c r="AR87" s="1">
        <f t="shared" si="90"/>
      </c>
      <c r="AS87" s="1">
        <f t="shared" si="76"/>
        <v>2</v>
      </c>
      <c r="AT87" s="1">
        <f t="shared" si="77"/>
        <v>1.09</v>
      </c>
      <c r="AU87" s="1">
        <f t="shared" si="91"/>
      </c>
      <c r="AV87" s="1">
        <f t="shared" si="92"/>
        <v>2</v>
      </c>
      <c r="AW87" s="1">
        <f t="shared" si="78"/>
        <v>0</v>
      </c>
      <c r="AX87" s="1">
        <f t="shared" si="93"/>
        <v>96</v>
      </c>
      <c r="AY87" s="1">
        <f t="shared" si="79"/>
        <v>0</v>
      </c>
      <c r="AZ87" s="1">
        <f t="shared" si="94"/>
        <v>96</v>
      </c>
      <c r="BA87" s="1">
        <f t="shared" si="80"/>
      </c>
      <c r="BB87" s="1">
        <f t="shared" si="95"/>
      </c>
      <c r="BC87" s="1">
        <f t="shared" si="81"/>
      </c>
      <c r="BD87" s="1">
        <f t="shared" si="96"/>
      </c>
      <c r="BE87" s="1">
        <f t="shared" si="82"/>
        <v>0</v>
      </c>
      <c r="BF87" s="14">
        <f t="shared" si="97"/>
        <v>96</v>
      </c>
      <c r="BG87" s="1">
        <f t="shared" si="83"/>
        <v>0</v>
      </c>
      <c r="BH87" s="14">
        <f t="shared" si="98"/>
        <v>96</v>
      </c>
      <c r="BI87" s="14">
        <f t="shared" si="84"/>
        <v>0</v>
      </c>
      <c r="BJ87" s="14">
        <f t="shared" si="99"/>
        <v>96</v>
      </c>
      <c r="BK87" s="1">
        <f t="shared" si="85"/>
        <v>0</v>
      </c>
      <c r="BL87" s="14">
        <f t="shared" si="100"/>
        <v>96</v>
      </c>
      <c r="BM87" s="1">
        <f t="shared" si="86"/>
        <v>0</v>
      </c>
      <c r="BN87" s="14">
        <f t="shared" si="101"/>
        <v>96</v>
      </c>
      <c r="BO87" s="1">
        <f t="shared" si="87"/>
        <v>0</v>
      </c>
      <c r="BP87" s="14">
        <f t="shared" si="102"/>
        <v>96</v>
      </c>
      <c r="BQ87" s="1">
        <f t="shared" si="88"/>
        <v>0</v>
      </c>
      <c r="BR87" s="14">
        <f t="shared" si="103"/>
        <v>96</v>
      </c>
      <c r="BS87" s="1">
        <f t="shared" si="89"/>
        <v>0</v>
      </c>
      <c r="BT87" s="14">
        <f t="shared" si="104"/>
        <v>96</v>
      </c>
      <c r="BU87" s="1">
        <f t="shared" si="105"/>
      </c>
      <c r="BV87" s="1">
        <f t="shared" si="106"/>
      </c>
      <c r="BW87" s="1">
        <f t="shared" si="107"/>
      </c>
      <c r="BX87" s="1">
        <f t="shared" si="108"/>
      </c>
      <c r="BY87" s="1">
        <f t="shared" si="109"/>
      </c>
      <c r="BZ87" s="1">
        <f t="shared" si="110"/>
      </c>
      <c r="CA87" s="1">
        <f t="shared" si="111"/>
      </c>
      <c r="CB87" s="1">
        <f t="shared" si="112"/>
      </c>
      <c r="CC87" s="1">
        <f t="shared" si="113"/>
      </c>
      <c r="CD87" s="1">
        <f t="shared" si="114"/>
      </c>
      <c r="CE87" s="1">
        <f t="shared" si="115"/>
        <v>0</v>
      </c>
      <c r="CF87" s="1">
        <f t="shared" si="116"/>
      </c>
      <c r="CG87" s="1">
        <f t="shared" si="117"/>
      </c>
      <c r="CH87" s="1">
        <f t="shared" si="118"/>
      </c>
      <c r="CI87" s="1">
        <f t="shared" si="119"/>
      </c>
      <c r="CJ87" s="1">
        <f t="shared" si="120"/>
      </c>
      <c r="CK87" s="1">
        <f t="shared" si="121"/>
      </c>
      <c r="CL87" s="1">
        <f t="shared" si="122"/>
      </c>
      <c r="CM87" s="1">
        <f t="shared" si="123"/>
        <v>2</v>
      </c>
      <c r="CN87" s="1">
        <f t="shared" si="124"/>
      </c>
      <c r="CO87" s="1">
        <f t="shared" si="125"/>
      </c>
      <c r="CP87" s="1">
        <f t="shared" si="126"/>
      </c>
      <c r="CQ87" s="1">
        <f t="shared" si="127"/>
      </c>
      <c r="CR87" s="1">
        <f t="shared" si="128"/>
      </c>
      <c r="CS87" s="1">
        <f t="shared" si="129"/>
        <v>2</v>
      </c>
      <c r="CT87" s="1">
        <f t="shared" si="130"/>
      </c>
      <c r="CU87" s="1">
        <f t="shared" si="131"/>
      </c>
      <c r="CV87" s="1">
        <f t="shared" si="132"/>
      </c>
      <c r="CW87" s="1">
        <f t="shared" si="133"/>
      </c>
      <c r="CX87" s="1">
        <f t="shared" si="134"/>
      </c>
      <c r="CY87" s="1">
        <f t="shared" si="135"/>
      </c>
      <c r="CZ87" s="1">
        <f t="shared" si="136"/>
      </c>
      <c r="DA87" s="1">
        <f t="shared" si="137"/>
      </c>
      <c r="DB87" s="1">
        <f t="shared" si="138"/>
      </c>
      <c r="DC87" s="1">
        <f t="shared" si="139"/>
      </c>
      <c r="DD87" s="1">
        <f t="shared" si="140"/>
      </c>
      <c r="DE87" s="1">
        <f t="shared" si="141"/>
        <v>96</v>
      </c>
      <c r="DF87" s="1">
        <f t="shared" si="142"/>
      </c>
      <c r="DG87" s="1">
        <f t="shared" si="143"/>
      </c>
      <c r="DH87" s="2">
        <f t="shared" si="144"/>
        <v>16.831683168316832</v>
      </c>
      <c r="DI87" s="12"/>
      <c r="DJ87" s="12"/>
    </row>
    <row r="88" spans="1:114" ht="11.25" customHeight="1">
      <c r="A88" s="1">
        <v>76</v>
      </c>
      <c r="B88" s="11" t="s">
        <v>220</v>
      </c>
      <c r="C88" s="12" t="s">
        <v>221</v>
      </c>
      <c r="D88" s="11" t="s">
        <v>222</v>
      </c>
      <c r="E88" s="12" t="s">
        <v>221</v>
      </c>
      <c r="F88" s="16" t="s">
        <v>131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S88" s="1">
        <v>1.24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t="s">
        <v>107</v>
      </c>
      <c r="AE88" s="1">
        <f>IF(B88="","",SUM(G88:K88))</f>
        <v>0</v>
      </c>
      <c r="AF88" s="1">
        <f>IF(B88="","",RANK(AE88,$AE$3:$AE$202,0))</f>
        <v>81</v>
      </c>
      <c r="AG88" s="13">
        <f>IF(B88="","",IF(LOOKUP(AF88,'[1]Fresno 2010 Pay Sheet'!$A$5:$A$35,'[1]Fresno 2010 Pay Sheet'!$B$5:$B$35)&gt;0,LOOKUP(AF88,'[1]Fresno 2010 Pay Sheet'!$A$5:$A$35,'[1]Fresno 2010 Pay Sheet'!$B$5:$B$35),0))</f>
        <v>0</v>
      </c>
      <c r="AH88" s="1">
        <f>IF(B88="","",SUM(S88:W88))</f>
        <v>1.24</v>
      </c>
      <c r="AI88" s="1">
        <f>IF(B88="","",RANK(AH88,$AH$3:$AH$202,0))</f>
        <v>76</v>
      </c>
      <c r="AJ88" s="13">
        <f>IF(B88="","",IF(LOOKUP(AI88,'[1]Fresno 2010 Pay Sheet'!$C$5:$C$35,'[1]Fresno 2010 Pay Sheet'!$D$5:$D$35)&gt;0,LOOKUP(AI88,'[1]Fresno 2010 Pay Sheet'!$C$5:$C$35,'[1]Fresno 2010 Pay Sheet'!$D$5:$D$35),0))</f>
        <v>0</v>
      </c>
      <c r="AK88" s="1">
        <f>IF(B88="","",AE88+AH88)</f>
        <v>1.24</v>
      </c>
      <c r="AL88" s="1">
        <f>IF(B88="","",RANK(AK88,$AK$3:$AK$202,0))</f>
        <v>86</v>
      </c>
      <c r="AM88" s="13">
        <f>IF(B88="","",IF(LOOKUP(AL88,'[1]Fresno 2010 Pay Sheet'!$E$5:$E$35,'[1]Fresno 2010 Pay Sheet'!$F$5:$F$35)&gt;0,LOOKUP(AL88,'[1]Fresno 2010 Pay Sheet'!$E$5:$E$35,'[1]Fresno 2010 Pay Sheet'!$F$5:$F$35),0))</f>
        <v>0</v>
      </c>
      <c r="AN88" s="1">
        <f t="shared" si="145"/>
        <v>5</v>
      </c>
      <c r="AO88" s="1">
        <f t="shared" si="73"/>
      </c>
      <c r="AP88" s="1">
        <f t="shared" si="74"/>
        <v>0</v>
      </c>
      <c r="AQ88" s="1">
        <f t="shared" si="75"/>
        <v>0</v>
      </c>
      <c r="AR88" s="1">
        <f t="shared" si="90"/>
      </c>
      <c r="AS88" s="1">
        <f t="shared" si="76"/>
        <v>1</v>
      </c>
      <c r="AT88" s="1">
        <f t="shared" si="77"/>
        <v>1.24</v>
      </c>
      <c r="AU88" s="1">
        <f t="shared" si="91"/>
      </c>
      <c r="AV88" s="1">
        <f t="shared" si="92"/>
        <v>1</v>
      </c>
      <c r="AW88" s="1">
        <f t="shared" si="78"/>
        <v>0</v>
      </c>
      <c r="AX88" s="1">
        <f t="shared" si="93"/>
        <v>76</v>
      </c>
      <c r="AY88" s="1">
        <f t="shared" si="79"/>
        <v>0</v>
      </c>
      <c r="AZ88" s="1">
        <f t="shared" si="94"/>
        <v>76</v>
      </c>
      <c r="BA88" s="1">
        <f t="shared" si="80"/>
      </c>
      <c r="BB88" s="1">
        <f t="shared" si="95"/>
      </c>
      <c r="BC88" s="1">
        <f t="shared" si="81"/>
      </c>
      <c r="BD88" s="1">
        <f t="shared" si="96"/>
      </c>
      <c r="BE88" s="1">
        <f t="shared" si="82"/>
        <v>0</v>
      </c>
      <c r="BF88" s="14">
        <f t="shared" si="97"/>
        <v>76</v>
      </c>
      <c r="BG88" s="1">
        <f t="shared" si="83"/>
        <v>0</v>
      </c>
      <c r="BH88" s="14">
        <f t="shared" si="98"/>
        <v>76</v>
      </c>
      <c r="BI88" s="14">
        <f t="shared" si="84"/>
        <v>0</v>
      </c>
      <c r="BJ88" s="14">
        <f t="shared" si="99"/>
        <v>76</v>
      </c>
      <c r="BK88" s="1">
        <f t="shared" si="85"/>
        <v>0</v>
      </c>
      <c r="BL88" s="14">
        <f t="shared" si="100"/>
        <v>76</v>
      </c>
      <c r="BM88" s="1">
        <f t="shared" si="86"/>
        <v>0</v>
      </c>
      <c r="BN88" s="14">
        <f t="shared" si="101"/>
        <v>76</v>
      </c>
      <c r="BO88" s="1">
        <f t="shared" si="87"/>
        <v>0</v>
      </c>
      <c r="BP88" s="14">
        <f t="shared" si="102"/>
        <v>76</v>
      </c>
      <c r="BQ88" s="1">
        <f t="shared" si="88"/>
        <v>0</v>
      </c>
      <c r="BR88" s="14">
        <f t="shared" si="103"/>
        <v>76</v>
      </c>
      <c r="BS88" s="1">
        <f t="shared" si="89"/>
        <v>0</v>
      </c>
      <c r="BT88" s="14">
        <f t="shared" si="104"/>
        <v>76</v>
      </c>
      <c r="BU88" s="1">
        <f t="shared" si="105"/>
      </c>
      <c r="BV88" s="1">
        <f t="shared" si="106"/>
      </c>
      <c r="BW88" s="1">
        <f t="shared" si="107"/>
      </c>
      <c r="BX88" s="1">
        <f t="shared" si="108"/>
      </c>
      <c r="BY88" s="1">
        <f t="shared" si="109"/>
      </c>
      <c r="BZ88" s="1">
        <f t="shared" si="110"/>
        <v>86</v>
      </c>
      <c r="CA88" s="1">
        <f t="shared" si="111"/>
        <v>13</v>
      </c>
      <c r="CB88" s="1">
        <f t="shared" si="112"/>
      </c>
      <c r="CC88" s="1">
        <f t="shared" si="113"/>
      </c>
      <c r="CD88" s="1">
        <f t="shared" si="114"/>
      </c>
      <c r="CE88" s="1">
        <f t="shared" si="115"/>
        <v>0</v>
      </c>
      <c r="CF88" s="1">
        <f t="shared" si="116"/>
      </c>
      <c r="CG88" s="1">
        <f t="shared" si="117"/>
      </c>
      <c r="CH88" s="1">
        <f t="shared" si="118"/>
      </c>
      <c r="CI88" s="1">
        <f t="shared" si="119"/>
      </c>
      <c r="CJ88" s="1">
        <f t="shared" si="120"/>
      </c>
      <c r="CK88" s="1">
        <f t="shared" si="121"/>
      </c>
      <c r="CL88" s="1">
        <f t="shared" si="122"/>
        <v>1</v>
      </c>
      <c r="CM88" s="1">
        <f t="shared" si="123"/>
      </c>
      <c r="CN88" s="1">
        <f t="shared" si="124"/>
      </c>
      <c r="CO88" s="1">
        <f t="shared" si="125"/>
      </c>
      <c r="CP88" s="1">
        <f t="shared" si="126"/>
      </c>
      <c r="CQ88" s="1">
        <f t="shared" si="127"/>
      </c>
      <c r="CR88" s="1">
        <f t="shared" si="128"/>
        <v>1</v>
      </c>
      <c r="CS88" s="1">
        <f t="shared" si="129"/>
      </c>
      <c r="CT88" s="1">
        <f t="shared" si="130"/>
      </c>
      <c r="CU88" s="1">
        <f t="shared" si="131"/>
      </c>
      <c r="CV88" s="1">
        <f t="shared" si="132"/>
      </c>
      <c r="CW88" s="1">
        <f t="shared" si="133"/>
      </c>
      <c r="CX88" s="1">
        <f t="shared" si="134"/>
      </c>
      <c r="CY88" s="1">
        <f t="shared" si="135"/>
      </c>
      <c r="CZ88" s="1">
        <f t="shared" si="136"/>
      </c>
      <c r="DA88" s="1">
        <f t="shared" si="137"/>
      </c>
      <c r="DB88" s="1">
        <f t="shared" si="138"/>
      </c>
      <c r="DC88" s="1">
        <f t="shared" si="139"/>
      </c>
      <c r="DD88" s="1">
        <f t="shared" si="140"/>
      </c>
      <c r="DE88" s="1">
        <f t="shared" si="141"/>
      </c>
      <c r="DF88" s="1">
        <f t="shared" si="142"/>
        <v>76</v>
      </c>
      <c r="DG88" s="1">
        <f t="shared" si="143"/>
      </c>
      <c r="DH88" s="2">
        <f t="shared" si="144"/>
        <v>15.841584158415841</v>
      </c>
      <c r="DI88" s="12"/>
      <c r="DJ88" s="12"/>
    </row>
    <row r="89" spans="1:114" ht="11.25" customHeight="1">
      <c r="A89" s="1">
        <v>84</v>
      </c>
      <c r="B89" s="11" t="s">
        <v>243</v>
      </c>
      <c r="C89" s="12" t="s">
        <v>129</v>
      </c>
      <c r="D89" s="11" t="s">
        <v>244</v>
      </c>
      <c r="E89" s="12" t="s">
        <v>129</v>
      </c>
      <c r="F89" s="16" t="s">
        <v>106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S89" s="1">
        <v>1.06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t="s">
        <v>107</v>
      </c>
      <c r="AE89" s="1">
        <f>IF(B89="","",SUM(G89:K89))</f>
        <v>0</v>
      </c>
      <c r="AF89" s="1">
        <f>IF(B89="","",RANK(AE89,$AE$3:$AE$202,0))</f>
        <v>81</v>
      </c>
      <c r="AG89" s="13">
        <f>IF(B89="","",IF(LOOKUP(AF89,'[1]Fresno 2010 Pay Sheet'!$A$5:$A$35,'[1]Fresno 2010 Pay Sheet'!$B$5:$B$35)&gt;0,LOOKUP(AF89,'[1]Fresno 2010 Pay Sheet'!$A$5:$A$35,'[1]Fresno 2010 Pay Sheet'!$B$5:$B$35),0))</f>
        <v>0</v>
      </c>
      <c r="AH89" s="1">
        <f>IF(B89="","",SUM(S89:W89))</f>
        <v>1.06</v>
      </c>
      <c r="AI89" s="1">
        <f>IF(B89="","",RANK(AH89,$AH$3:$AH$202,0))</f>
        <v>82</v>
      </c>
      <c r="AJ89" s="13">
        <f>IF(B89="","",IF(LOOKUP(AI89,'[1]Fresno 2010 Pay Sheet'!$C$5:$C$35,'[1]Fresno 2010 Pay Sheet'!$D$5:$D$35)&gt;0,LOOKUP(AI89,'[1]Fresno 2010 Pay Sheet'!$C$5:$C$35,'[1]Fresno 2010 Pay Sheet'!$D$5:$D$35),0))</f>
        <v>0</v>
      </c>
      <c r="AK89" s="1">
        <f>IF(B89="","",AE89+AH89)</f>
        <v>1.06</v>
      </c>
      <c r="AL89" s="1">
        <f>IF(B89="","",RANK(AK89,$AK$3:$AK$202,0))</f>
        <v>87</v>
      </c>
      <c r="AM89" s="13">
        <f>IF(B89="","",IF(LOOKUP(AL89,'[1]Fresno 2010 Pay Sheet'!$E$5:$E$35,'[1]Fresno 2010 Pay Sheet'!$F$5:$F$35)&gt;0,LOOKUP(AL89,'[1]Fresno 2010 Pay Sheet'!$E$5:$E$35,'[1]Fresno 2010 Pay Sheet'!$F$5:$F$35),0))</f>
        <v>0</v>
      </c>
      <c r="AN89" s="1">
        <f t="shared" si="145"/>
        <v>-1</v>
      </c>
      <c r="AO89" s="1">
        <f t="shared" si="73"/>
      </c>
      <c r="AP89" s="1">
        <f t="shared" si="74"/>
        <v>0</v>
      </c>
      <c r="AQ89" s="1">
        <f t="shared" si="75"/>
        <v>0</v>
      </c>
      <c r="AR89" s="1">
        <f t="shared" si="90"/>
      </c>
      <c r="AS89" s="1">
        <f t="shared" si="76"/>
        <v>1</v>
      </c>
      <c r="AT89" s="1">
        <f t="shared" si="77"/>
        <v>1.06</v>
      </c>
      <c r="AU89" s="1">
        <f t="shared" si="91"/>
      </c>
      <c r="AV89" s="1">
        <f t="shared" si="92"/>
        <v>1</v>
      </c>
      <c r="AW89" s="1">
        <f t="shared" si="78"/>
        <v>0</v>
      </c>
      <c r="AX89" s="1">
        <f t="shared" si="93"/>
        <v>84</v>
      </c>
      <c r="AY89" s="1">
        <f t="shared" si="79"/>
        <v>0</v>
      </c>
      <c r="AZ89" s="1">
        <f t="shared" si="94"/>
        <v>84</v>
      </c>
      <c r="BA89" s="1">
        <f t="shared" si="80"/>
      </c>
      <c r="BB89" s="1">
        <f t="shared" si="95"/>
      </c>
      <c r="BC89" s="1">
        <f t="shared" si="81"/>
      </c>
      <c r="BD89" s="1">
        <f t="shared" si="96"/>
      </c>
      <c r="BE89" s="1">
        <f t="shared" si="82"/>
        <v>0</v>
      </c>
      <c r="BF89" s="14">
        <f t="shared" si="97"/>
        <v>84</v>
      </c>
      <c r="BG89" s="1">
        <f t="shared" si="83"/>
        <v>0</v>
      </c>
      <c r="BH89" s="14">
        <f t="shared" si="98"/>
        <v>84</v>
      </c>
      <c r="BI89" s="14">
        <f t="shared" si="84"/>
        <v>0</v>
      </c>
      <c r="BJ89" s="14">
        <f t="shared" si="99"/>
        <v>84</v>
      </c>
      <c r="BK89" s="1">
        <f t="shared" si="85"/>
        <v>0</v>
      </c>
      <c r="BL89" s="14">
        <f t="shared" si="100"/>
        <v>84</v>
      </c>
      <c r="BM89" s="1">
        <f t="shared" si="86"/>
        <v>0</v>
      </c>
      <c r="BN89" s="14">
        <f t="shared" si="101"/>
        <v>84</v>
      </c>
      <c r="BO89" s="1">
        <f t="shared" si="87"/>
        <v>0</v>
      </c>
      <c r="BP89" s="14">
        <f t="shared" si="102"/>
        <v>84</v>
      </c>
      <c r="BQ89" s="1">
        <f t="shared" si="88"/>
        <v>0</v>
      </c>
      <c r="BR89" s="14">
        <f t="shared" si="103"/>
        <v>84</v>
      </c>
      <c r="BS89" s="1">
        <f t="shared" si="89"/>
        <v>0</v>
      </c>
      <c r="BT89" s="14">
        <f t="shared" si="104"/>
        <v>84</v>
      </c>
      <c r="BU89" s="1">
        <f t="shared" si="105"/>
        <v>87</v>
      </c>
      <c r="BV89" s="1">
        <f t="shared" si="106"/>
        <v>4</v>
      </c>
      <c r="BW89" s="1">
        <f t="shared" si="107"/>
      </c>
      <c r="BX89" s="1">
        <f t="shared" si="108"/>
      </c>
      <c r="BY89" s="1">
        <f t="shared" si="109"/>
      </c>
      <c r="BZ89" s="1">
        <f t="shared" si="110"/>
      </c>
      <c r="CA89" s="1">
        <f t="shared" si="111"/>
      </c>
      <c r="CB89" s="1">
        <f t="shared" si="112"/>
      </c>
      <c r="CC89" s="1">
        <f t="shared" si="113"/>
      </c>
      <c r="CD89" s="1">
        <f t="shared" si="114"/>
      </c>
      <c r="CE89" s="1">
        <f t="shared" si="115"/>
        <v>0</v>
      </c>
      <c r="CF89" s="1">
        <f t="shared" si="116"/>
      </c>
      <c r="CG89" s="1">
        <f t="shared" si="117"/>
      </c>
      <c r="CH89" s="1">
        <f t="shared" si="118"/>
      </c>
      <c r="CI89" s="1">
        <f t="shared" si="119"/>
      </c>
      <c r="CJ89" s="1">
        <f t="shared" si="120"/>
      </c>
      <c r="CK89" s="1">
        <f t="shared" si="121"/>
      </c>
      <c r="CL89" s="1">
        <f t="shared" si="122"/>
        <v>1</v>
      </c>
      <c r="CM89" s="1">
        <f t="shared" si="123"/>
      </c>
      <c r="CN89" s="1">
        <f t="shared" si="124"/>
      </c>
      <c r="CO89" s="1">
        <f t="shared" si="125"/>
      </c>
      <c r="CP89" s="1">
        <f t="shared" si="126"/>
      </c>
      <c r="CQ89" s="1">
        <f t="shared" si="127"/>
      </c>
      <c r="CR89" s="1">
        <f t="shared" si="128"/>
        <v>1</v>
      </c>
      <c r="CS89" s="1">
        <f t="shared" si="129"/>
      </c>
      <c r="CT89" s="1">
        <f t="shared" si="130"/>
      </c>
      <c r="CU89" s="1">
        <f t="shared" si="131"/>
      </c>
      <c r="CV89" s="1">
        <f t="shared" si="132"/>
      </c>
      <c r="CW89" s="1">
        <f t="shared" si="133"/>
      </c>
      <c r="CX89" s="1">
        <f t="shared" si="134"/>
      </c>
      <c r="CY89" s="1">
        <f t="shared" si="135"/>
      </c>
      <c r="CZ89" s="1">
        <f t="shared" si="136"/>
      </c>
      <c r="DA89" s="1">
        <f t="shared" si="137"/>
      </c>
      <c r="DB89" s="1">
        <f t="shared" si="138"/>
      </c>
      <c r="DC89" s="1">
        <f t="shared" si="139"/>
      </c>
      <c r="DD89" s="1">
        <f t="shared" si="140"/>
      </c>
      <c r="DE89" s="1">
        <f t="shared" si="141"/>
      </c>
      <c r="DF89" s="1">
        <f t="shared" si="142"/>
      </c>
      <c r="DG89" s="1">
        <f t="shared" si="143"/>
        <v>84</v>
      </c>
      <c r="DH89" s="2">
        <f t="shared" si="144"/>
        <v>14.85148514851485</v>
      </c>
      <c r="DI89" s="12"/>
      <c r="DJ89" s="12"/>
    </row>
    <row r="90" spans="1:114" ht="11.25" customHeight="1">
      <c r="A90" s="1">
        <v>100</v>
      </c>
      <c r="B90" s="11" t="s">
        <v>295</v>
      </c>
      <c r="C90" s="12" t="s">
        <v>201</v>
      </c>
      <c r="D90" s="11" t="s">
        <v>296</v>
      </c>
      <c r="E90" s="12" t="s">
        <v>129</v>
      </c>
      <c r="F90" s="12" t="s">
        <v>111</v>
      </c>
      <c r="G90" s="1">
        <v>1.06</v>
      </c>
      <c r="H90" s="1"/>
      <c r="I90" s="1"/>
      <c r="J90" s="1"/>
      <c r="K90" s="1"/>
      <c r="L90" s="1"/>
      <c r="M90" s="1"/>
      <c r="N90" s="1"/>
      <c r="O90" s="1"/>
      <c r="P90" s="1"/>
      <c r="Q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/>
      <c r="AE90" s="1">
        <f>IF(B90="","",SUM(G90:K90))</f>
        <v>1.06</v>
      </c>
      <c r="AF90" s="1">
        <f>IF(B90="","",RANK(AE90,$AE$3:$AE$202,0))</f>
        <v>78</v>
      </c>
      <c r="AG90" s="13">
        <f>IF(B90="","",IF(LOOKUP(AF90,'[1]Fresno 2010 Pay Sheet'!$A$5:$A$35,'[1]Fresno 2010 Pay Sheet'!$B$5:$B$35)&gt;0,LOOKUP(AF90,'[1]Fresno 2010 Pay Sheet'!$A$5:$A$35,'[1]Fresno 2010 Pay Sheet'!$B$5:$B$35),0))</f>
        <v>0</v>
      </c>
      <c r="AH90" s="1">
        <f>IF(B90="","",SUM(S90:W90))</f>
        <v>0</v>
      </c>
      <c r="AI90" s="1">
        <f>IF(B90="","",RANK(AH90,$AH$3:$AH$202,0))</f>
        <v>84</v>
      </c>
      <c r="AJ90" s="13">
        <f>IF(B90="","",IF(LOOKUP(AI90,'[1]Fresno 2010 Pay Sheet'!$C$5:$C$35,'[1]Fresno 2010 Pay Sheet'!$D$5:$D$35)&gt;0,LOOKUP(AI90,'[1]Fresno 2010 Pay Sheet'!$C$5:$C$35,'[1]Fresno 2010 Pay Sheet'!$D$5:$D$35),0))</f>
        <v>0</v>
      </c>
      <c r="AK90" s="1">
        <f>IF(B90="","",AE90+AH90)</f>
        <v>1.06</v>
      </c>
      <c r="AL90" s="1">
        <f>IF(B90="","",RANK(AK90,$AK$3:$AK$202,0))</f>
        <v>87</v>
      </c>
      <c r="AM90" s="13">
        <f>IF(B90="","",IF(LOOKUP(AL90,'[1]Fresno 2010 Pay Sheet'!$E$5:$E$35,'[1]Fresno 2010 Pay Sheet'!$F$5:$F$35)&gt;0,LOOKUP(AL90,'[1]Fresno 2010 Pay Sheet'!$E$5:$E$35,'[1]Fresno 2010 Pay Sheet'!$F$5:$F$35),0))</f>
        <v>0</v>
      </c>
      <c r="AN90" s="1">
        <f t="shared" si="145"/>
        <v>-6</v>
      </c>
      <c r="AO90" s="1">
        <f t="shared" si="73"/>
      </c>
      <c r="AP90" s="1">
        <f t="shared" si="74"/>
        <v>1</v>
      </c>
      <c r="AQ90" s="1">
        <f t="shared" si="75"/>
        <v>1.06</v>
      </c>
      <c r="AR90" s="1">
        <f t="shared" si="90"/>
      </c>
      <c r="AS90" s="1">
        <f t="shared" si="76"/>
        <v>0</v>
      </c>
      <c r="AT90" s="1">
        <f t="shared" si="77"/>
        <v>0</v>
      </c>
      <c r="AU90" s="1">
        <f t="shared" si="91"/>
      </c>
      <c r="AV90" s="1">
        <f t="shared" si="92"/>
        <v>1</v>
      </c>
      <c r="AW90" s="1">
        <f t="shared" si="78"/>
        <v>0</v>
      </c>
      <c r="AX90" s="1">
        <f t="shared" si="93"/>
        <v>100</v>
      </c>
      <c r="AY90" s="1">
        <f t="shared" si="79"/>
        <v>0</v>
      </c>
      <c r="AZ90" s="1">
        <f t="shared" si="94"/>
        <v>100</v>
      </c>
      <c r="BA90" s="1">
        <f t="shared" si="80"/>
      </c>
      <c r="BB90" s="1">
        <f t="shared" si="95"/>
      </c>
      <c r="BC90" s="1">
        <f t="shared" si="81"/>
      </c>
      <c r="BD90" s="1">
        <f t="shared" si="96"/>
      </c>
      <c r="BE90" s="1">
        <f t="shared" si="82"/>
        <v>0</v>
      </c>
      <c r="BF90" s="14">
        <f t="shared" si="97"/>
        <v>100</v>
      </c>
      <c r="BG90" s="1">
        <f t="shared" si="83"/>
        <v>0</v>
      </c>
      <c r="BH90" s="14">
        <f t="shared" si="98"/>
        <v>100</v>
      </c>
      <c r="BI90" s="14">
        <f t="shared" si="84"/>
        <v>0</v>
      </c>
      <c r="BJ90" s="14">
        <f t="shared" si="99"/>
        <v>100</v>
      </c>
      <c r="BK90" s="1">
        <f t="shared" si="85"/>
        <v>0</v>
      </c>
      <c r="BL90" s="14">
        <f t="shared" si="100"/>
        <v>100</v>
      </c>
      <c r="BM90" s="1">
        <f t="shared" si="86"/>
        <v>0</v>
      </c>
      <c r="BN90" s="14">
        <f t="shared" si="101"/>
        <v>100</v>
      </c>
      <c r="BO90" s="1">
        <f t="shared" si="87"/>
        <v>0</v>
      </c>
      <c r="BP90" s="14">
        <f t="shared" si="102"/>
        <v>100</v>
      </c>
      <c r="BQ90" s="1">
        <f t="shared" si="88"/>
        <v>0</v>
      </c>
      <c r="BR90" s="14">
        <f t="shared" si="103"/>
        <v>100</v>
      </c>
      <c r="BS90" s="1">
        <f t="shared" si="89"/>
        <v>0</v>
      </c>
      <c r="BT90" s="14">
        <f t="shared" si="104"/>
        <v>100</v>
      </c>
      <c r="BU90" s="1">
        <f t="shared" si="105"/>
      </c>
      <c r="BV90" s="1">
        <f t="shared" si="106"/>
      </c>
      <c r="BW90" s="1">
        <f t="shared" si="107"/>
      </c>
      <c r="BX90" s="1">
        <f t="shared" si="108"/>
      </c>
      <c r="BY90" s="1">
        <f t="shared" si="109"/>
      </c>
      <c r="BZ90" s="1">
        <f t="shared" si="110"/>
      </c>
      <c r="CA90" s="1">
        <f t="shared" si="111"/>
      </c>
      <c r="CB90" s="1">
        <f t="shared" si="112"/>
      </c>
      <c r="CC90" s="1">
        <f t="shared" si="113"/>
      </c>
      <c r="CD90" s="1">
        <f t="shared" si="114"/>
      </c>
      <c r="CE90" s="1">
        <f t="shared" si="115"/>
      </c>
      <c r="CF90" s="1">
        <f t="shared" si="116"/>
        <v>1</v>
      </c>
      <c r="CG90" s="1">
        <f t="shared" si="117"/>
      </c>
      <c r="CH90" s="1">
        <f t="shared" si="118"/>
      </c>
      <c r="CI90" s="1">
        <f t="shared" si="119"/>
      </c>
      <c r="CJ90" s="1">
        <f t="shared" si="120"/>
      </c>
      <c r="CK90" s="1">
        <f t="shared" si="121"/>
        <v>0</v>
      </c>
      <c r="CL90" s="1">
        <f t="shared" si="122"/>
      </c>
      <c r="CM90" s="1">
        <f t="shared" si="123"/>
      </c>
      <c r="CN90" s="1">
        <f t="shared" si="124"/>
      </c>
      <c r="CO90" s="1">
        <f t="shared" si="125"/>
      </c>
      <c r="CP90" s="1">
        <f t="shared" si="126"/>
      </c>
      <c r="CQ90" s="1">
        <f t="shared" si="127"/>
      </c>
      <c r="CR90" s="1">
        <f t="shared" si="128"/>
        <v>1</v>
      </c>
      <c r="CS90" s="1">
        <f t="shared" si="129"/>
      </c>
      <c r="CT90" s="1">
        <f t="shared" si="130"/>
      </c>
      <c r="CU90" s="1">
        <f t="shared" si="131"/>
      </c>
      <c r="CV90" s="1">
        <f t="shared" si="132"/>
      </c>
      <c r="CW90" s="1">
        <f t="shared" si="133"/>
      </c>
      <c r="CX90" s="1">
        <f t="shared" si="134"/>
      </c>
      <c r="CY90" s="1">
        <f t="shared" si="135"/>
      </c>
      <c r="CZ90" s="1">
        <f t="shared" si="136"/>
      </c>
      <c r="DA90" s="1">
        <f t="shared" si="137"/>
      </c>
      <c r="DB90" s="1">
        <f t="shared" si="138"/>
      </c>
      <c r="DC90" s="1">
        <f t="shared" si="139"/>
      </c>
      <c r="DD90" s="1">
        <f t="shared" si="140"/>
      </c>
      <c r="DE90" s="1">
        <f t="shared" si="141"/>
        <v>100</v>
      </c>
      <c r="DF90" s="1">
        <f t="shared" si="142"/>
      </c>
      <c r="DG90" s="1">
        <f t="shared" si="143"/>
      </c>
      <c r="DH90" s="2">
        <f t="shared" si="144"/>
        <v>14.85148514851485</v>
      </c>
      <c r="DI90" s="12"/>
      <c r="DJ90" s="12"/>
    </row>
    <row r="91" spans="1:114" ht="11.25" customHeight="1">
      <c r="A91" s="1">
        <v>25</v>
      </c>
      <c r="B91" s="11" t="s">
        <v>250</v>
      </c>
      <c r="C91" s="12" t="s">
        <v>213</v>
      </c>
      <c r="D91" s="11" t="s">
        <v>251</v>
      </c>
      <c r="E91" s="12" t="s">
        <v>213</v>
      </c>
      <c r="F91" s="12" t="s">
        <v>111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S91" s="1">
        <v>1.03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t="s">
        <v>116</v>
      </c>
      <c r="AE91" s="1">
        <f>IF(B91="","",SUM(G91:K91))</f>
        <v>0</v>
      </c>
      <c r="AF91" s="1">
        <f>IF(B91="","",RANK(AE91,$AE$3:$AE$202,0))</f>
        <v>81</v>
      </c>
      <c r="AG91" s="13">
        <f>IF(B91="","",IF(LOOKUP(AF91,'[1]Fresno 2010 Pay Sheet'!$A$5:$A$35,'[1]Fresno 2010 Pay Sheet'!$B$5:$B$35)&gt;0,LOOKUP(AF91,'[1]Fresno 2010 Pay Sheet'!$A$5:$A$35,'[1]Fresno 2010 Pay Sheet'!$B$5:$B$35),0))</f>
        <v>0</v>
      </c>
      <c r="AH91" s="1">
        <f>IF(B91="","",SUM(S91:W91))</f>
        <v>1.03</v>
      </c>
      <c r="AI91" s="1">
        <f>IF(B91="","",RANK(AH91,$AH$3:$AH$202,0))</f>
        <v>83</v>
      </c>
      <c r="AJ91" s="13">
        <f>IF(B91="","",IF(LOOKUP(AI91,'[1]Fresno 2010 Pay Sheet'!$C$5:$C$35,'[1]Fresno 2010 Pay Sheet'!$D$5:$D$35)&gt;0,LOOKUP(AI91,'[1]Fresno 2010 Pay Sheet'!$C$5:$C$35,'[1]Fresno 2010 Pay Sheet'!$D$5:$D$35),0))</f>
        <v>0</v>
      </c>
      <c r="AK91" s="1">
        <f>IF(B91="","",AE91+AH91)</f>
        <v>1.03</v>
      </c>
      <c r="AL91" s="1">
        <f>IF(B91="","",RANK(AK91,$AK$3:$AK$202,0))</f>
        <v>89</v>
      </c>
      <c r="AM91" s="13">
        <f>IF(B91="","",IF(LOOKUP(AL91,'[1]Fresno 2010 Pay Sheet'!$E$5:$E$35,'[1]Fresno 2010 Pay Sheet'!$F$5:$F$35)&gt;0,LOOKUP(AL91,'[1]Fresno 2010 Pay Sheet'!$E$5:$E$35,'[1]Fresno 2010 Pay Sheet'!$F$5:$F$35),0))</f>
        <v>0</v>
      </c>
      <c r="AN91" s="1">
        <f t="shared" si="145"/>
        <v>-2</v>
      </c>
      <c r="AO91" s="1">
        <f t="shared" si="73"/>
      </c>
      <c r="AP91" s="1">
        <f t="shared" si="74"/>
        <v>0</v>
      </c>
      <c r="AQ91" s="1">
        <f t="shared" si="75"/>
        <v>0</v>
      </c>
      <c r="AR91" s="1">
        <f t="shared" si="90"/>
      </c>
      <c r="AS91" s="1">
        <f t="shared" si="76"/>
        <v>1</v>
      </c>
      <c r="AT91" s="1">
        <f t="shared" si="77"/>
        <v>1.03</v>
      </c>
      <c r="AU91" s="1">
        <f t="shared" si="91"/>
      </c>
      <c r="AV91" s="1">
        <f t="shared" si="92"/>
        <v>1</v>
      </c>
      <c r="AW91" s="1">
        <f t="shared" si="78"/>
        <v>0</v>
      </c>
      <c r="AX91" s="1">
        <f t="shared" si="93"/>
        <v>25</v>
      </c>
      <c r="AY91" s="1">
        <f t="shared" si="79"/>
        <v>0</v>
      </c>
      <c r="AZ91" s="1">
        <f t="shared" si="94"/>
        <v>25</v>
      </c>
      <c r="BA91" s="1">
        <f t="shared" si="80"/>
      </c>
      <c r="BB91" s="1">
        <f t="shared" si="95"/>
      </c>
      <c r="BC91" s="1">
        <f t="shared" si="81"/>
      </c>
      <c r="BD91" s="1">
        <f t="shared" si="96"/>
      </c>
      <c r="BE91" s="1">
        <f t="shared" si="82"/>
        <v>0</v>
      </c>
      <c r="BF91" s="14">
        <f t="shared" si="97"/>
        <v>25</v>
      </c>
      <c r="BG91" s="1">
        <f t="shared" si="83"/>
        <v>0</v>
      </c>
      <c r="BH91" s="14">
        <f t="shared" si="98"/>
        <v>25</v>
      </c>
      <c r="BI91" s="14">
        <f t="shared" si="84"/>
        <v>0</v>
      </c>
      <c r="BJ91" s="14">
        <f t="shared" si="99"/>
        <v>25</v>
      </c>
      <c r="BK91" s="1">
        <f t="shared" si="85"/>
        <v>0</v>
      </c>
      <c r="BL91" s="14">
        <f t="shared" si="100"/>
        <v>25</v>
      </c>
      <c r="BM91" s="1">
        <f t="shared" si="86"/>
        <v>0</v>
      </c>
      <c r="BN91" s="14">
        <f t="shared" si="101"/>
        <v>25</v>
      </c>
      <c r="BO91" s="1">
        <f t="shared" si="87"/>
        <v>0</v>
      </c>
      <c r="BP91" s="14">
        <f t="shared" si="102"/>
        <v>25</v>
      </c>
      <c r="BQ91" s="1">
        <f t="shared" si="88"/>
        <v>0</v>
      </c>
      <c r="BR91" s="14">
        <f t="shared" si="103"/>
        <v>25</v>
      </c>
      <c r="BS91" s="1">
        <f t="shared" si="89"/>
        <v>0</v>
      </c>
      <c r="BT91" s="14">
        <f t="shared" si="104"/>
        <v>25</v>
      </c>
      <c r="BU91" s="1">
        <f t="shared" si="105"/>
      </c>
      <c r="BV91" s="1">
        <f t="shared" si="106"/>
      </c>
      <c r="BW91" s="1">
        <f t="shared" si="107"/>
      </c>
      <c r="BX91" s="1">
        <f t="shared" si="108"/>
      </c>
      <c r="BY91" s="1">
        <f t="shared" si="109"/>
      </c>
      <c r="BZ91" s="1">
        <f t="shared" si="110"/>
      </c>
      <c r="CA91" s="1">
        <f t="shared" si="111"/>
      </c>
      <c r="CB91" s="1">
        <f t="shared" si="112"/>
      </c>
      <c r="CC91" s="1">
        <f t="shared" si="113"/>
      </c>
      <c r="CD91" s="1">
        <f t="shared" si="114"/>
      </c>
      <c r="CE91" s="1">
        <f t="shared" si="115"/>
        <v>0</v>
      </c>
      <c r="CF91" s="1">
        <f t="shared" si="116"/>
      </c>
      <c r="CG91" s="1">
        <f t="shared" si="117"/>
      </c>
      <c r="CH91" s="1">
        <f t="shared" si="118"/>
      </c>
      <c r="CI91" s="1">
        <f t="shared" si="119"/>
      </c>
      <c r="CJ91" s="1">
        <f t="shared" si="120"/>
      </c>
      <c r="CK91" s="1">
        <f t="shared" si="121"/>
      </c>
      <c r="CL91" s="1">
        <f t="shared" si="122"/>
        <v>1</v>
      </c>
      <c r="CM91" s="1">
        <f t="shared" si="123"/>
      </c>
      <c r="CN91" s="1">
        <f t="shared" si="124"/>
      </c>
      <c r="CO91" s="1">
        <f t="shared" si="125"/>
      </c>
      <c r="CP91" s="1">
        <f t="shared" si="126"/>
      </c>
      <c r="CQ91" s="1">
        <f t="shared" si="127"/>
      </c>
      <c r="CR91" s="1">
        <f t="shared" si="128"/>
        <v>1</v>
      </c>
      <c r="CS91" s="1">
        <f t="shared" si="129"/>
      </c>
      <c r="CT91" s="1">
        <f t="shared" si="130"/>
      </c>
      <c r="CU91" s="1">
        <f t="shared" si="131"/>
      </c>
      <c r="CV91" s="1">
        <f t="shared" si="132"/>
      </c>
      <c r="CW91" s="1">
        <f t="shared" si="133"/>
      </c>
      <c r="CX91" s="1">
        <f t="shared" si="134"/>
      </c>
      <c r="CY91" s="1">
        <f t="shared" si="135"/>
      </c>
      <c r="CZ91" s="1">
        <f t="shared" si="136"/>
      </c>
      <c r="DA91" s="1">
        <f t="shared" si="137"/>
      </c>
      <c r="DB91" s="1">
        <f t="shared" si="138"/>
        <v>89</v>
      </c>
      <c r="DC91" s="1">
        <f t="shared" si="139"/>
        <v>40</v>
      </c>
      <c r="DD91" s="1">
        <f t="shared" si="140"/>
      </c>
      <c r="DE91" s="1">
        <f t="shared" si="141"/>
        <v>25</v>
      </c>
      <c r="DF91" s="1">
        <f t="shared" si="142"/>
      </c>
      <c r="DG91" s="1">
        <f t="shared" si="143"/>
      </c>
      <c r="DH91" s="2">
        <f t="shared" si="144"/>
        <v>12.871287128712872</v>
      </c>
      <c r="DI91" s="12"/>
      <c r="DJ91" s="12"/>
    </row>
    <row r="92" spans="1:114" ht="11.25" customHeight="1">
      <c r="A92" s="1">
        <v>31</v>
      </c>
      <c r="B92" s="11" t="s">
        <v>289</v>
      </c>
      <c r="C92" s="12" t="s">
        <v>290</v>
      </c>
      <c r="D92" s="11" t="s">
        <v>291</v>
      </c>
      <c r="E92" s="12" t="s">
        <v>104</v>
      </c>
      <c r="F92" s="12" t="s">
        <v>111</v>
      </c>
      <c r="G92" s="1">
        <v>1.03</v>
      </c>
      <c r="H92" s="1"/>
      <c r="I92" s="1"/>
      <c r="J92" s="1"/>
      <c r="K92" s="1"/>
      <c r="L92" s="1"/>
      <c r="M92" s="1"/>
      <c r="N92" s="1"/>
      <c r="O92" s="1"/>
      <c r="P92" s="1"/>
      <c r="Q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t="s">
        <v>116</v>
      </c>
      <c r="AE92" s="1">
        <f>IF(B92="","",SUM(G92:K92))</f>
        <v>1.03</v>
      </c>
      <c r="AF92" s="1">
        <f>IF(B92="","",RANK(AE92,$AE$3:$AE$202,0))</f>
        <v>80</v>
      </c>
      <c r="AG92" s="13">
        <f>IF(B92="","",IF(LOOKUP(AF92,'[1]Fresno 2010 Pay Sheet'!$A$5:$A$35,'[1]Fresno 2010 Pay Sheet'!$B$5:$B$35)&gt;0,LOOKUP(AF92,'[1]Fresno 2010 Pay Sheet'!$A$5:$A$35,'[1]Fresno 2010 Pay Sheet'!$B$5:$B$35),0))</f>
        <v>0</v>
      </c>
      <c r="AH92" s="1">
        <f>IF(B92="","",SUM(S92:W92))</f>
        <v>0</v>
      </c>
      <c r="AI92" s="1">
        <f>IF(B92="","",RANK(AH92,$AH$3:$AH$202,0))</f>
        <v>84</v>
      </c>
      <c r="AJ92" s="13">
        <f>IF(B92="","",IF(LOOKUP(AI92,'[1]Fresno 2010 Pay Sheet'!$C$5:$C$35,'[1]Fresno 2010 Pay Sheet'!$D$5:$D$35)&gt;0,LOOKUP(AI92,'[1]Fresno 2010 Pay Sheet'!$C$5:$C$35,'[1]Fresno 2010 Pay Sheet'!$D$5:$D$35),0))</f>
        <v>0</v>
      </c>
      <c r="AK92" s="1">
        <f>IF(B92="","",AE92+AH92)</f>
        <v>1.03</v>
      </c>
      <c r="AL92" s="1">
        <f>IF(B92="","",RANK(AK92,$AK$3:$AK$202,0))</f>
        <v>89</v>
      </c>
      <c r="AM92" s="13">
        <f>IF(B92="","",IF(LOOKUP(AL92,'[1]Fresno 2010 Pay Sheet'!$E$5:$E$35,'[1]Fresno 2010 Pay Sheet'!$F$5:$F$35)&gt;0,LOOKUP(AL92,'[1]Fresno 2010 Pay Sheet'!$E$5:$E$35,'[1]Fresno 2010 Pay Sheet'!$F$5:$F$35),0))</f>
        <v>0</v>
      </c>
      <c r="AN92" s="1">
        <f t="shared" si="145"/>
        <v>-4</v>
      </c>
      <c r="AO92" s="1">
        <f t="shared" si="73"/>
      </c>
      <c r="AP92" s="1">
        <f t="shared" si="74"/>
        <v>1</v>
      </c>
      <c r="AQ92" s="1">
        <f t="shared" si="75"/>
        <v>1.03</v>
      </c>
      <c r="AR92" s="1">
        <f t="shared" si="90"/>
      </c>
      <c r="AS92" s="1">
        <f t="shared" si="76"/>
        <v>0</v>
      </c>
      <c r="AT92" s="1">
        <f t="shared" si="77"/>
        <v>0</v>
      </c>
      <c r="AU92" s="1">
        <f t="shared" si="91"/>
      </c>
      <c r="AV92" s="1">
        <f t="shared" si="92"/>
        <v>1</v>
      </c>
      <c r="AW92" s="1">
        <f t="shared" si="78"/>
        <v>0</v>
      </c>
      <c r="AX92" s="1">
        <f t="shared" si="93"/>
        <v>31</v>
      </c>
      <c r="AY92" s="1">
        <f t="shared" si="79"/>
        <v>0</v>
      </c>
      <c r="AZ92" s="1">
        <f t="shared" si="94"/>
        <v>31</v>
      </c>
      <c r="BA92" s="1">
        <f t="shared" si="80"/>
      </c>
      <c r="BB92" s="1">
        <f t="shared" si="95"/>
      </c>
      <c r="BC92" s="1">
        <f t="shared" si="81"/>
      </c>
      <c r="BD92" s="1">
        <f t="shared" si="96"/>
      </c>
      <c r="BE92" s="1">
        <f t="shared" si="82"/>
        <v>0</v>
      </c>
      <c r="BF92" s="14">
        <f t="shared" si="97"/>
        <v>31</v>
      </c>
      <c r="BG92" s="1">
        <f t="shared" si="83"/>
        <v>0</v>
      </c>
      <c r="BH92" s="14">
        <f t="shared" si="98"/>
        <v>31</v>
      </c>
      <c r="BI92" s="14">
        <f t="shared" si="84"/>
        <v>0</v>
      </c>
      <c r="BJ92" s="14">
        <f t="shared" si="99"/>
        <v>31</v>
      </c>
      <c r="BK92" s="1">
        <f t="shared" si="85"/>
        <v>0</v>
      </c>
      <c r="BL92" s="14">
        <f t="shared" si="100"/>
        <v>31</v>
      </c>
      <c r="BM92" s="1">
        <f t="shared" si="86"/>
        <v>0</v>
      </c>
      <c r="BN92" s="14">
        <f t="shared" si="101"/>
        <v>31</v>
      </c>
      <c r="BO92" s="1">
        <f t="shared" si="87"/>
        <v>0</v>
      </c>
      <c r="BP92" s="14">
        <f t="shared" si="102"/>
        <v>31</v>
      </c>
      <c r="BQ92" s="1">
        <f t="shared" si="88"/>
        <v>0</v>
      </c>
      <c r="BR92" s="14">
        <f t="shared" si="103"/>
        <v>31</v>
      </c>
      <c r="BS92" s="1">
        <f t="shared" si="89"/>
        <v>0</v>
      </c>
      <c r="BT92" s="14">
        <f t="shared" si="104"/>
        <v>31</v>
      </c>
      <c r="BU92" s="1">
        <f t="shared" si="105"/>
      </c>
      <c r="BV92" s="1">
        <f t="shared" si="106"/>
      </c>
      <c r="BW92" s="1">
        <f t="shared" si="107"/>
      </c>
      <c r="BX92" s="1">
        <f t="shared" si="108"/>
      </c>
      <c r="BY92" s="1">
        <f t="shared" si="109"/>
      </c>
      <c r="BZ92" s="1">
        <f t="shared" si="110"/>
      </c>
      <c r="CA92" s="1">
        <f t="shared" si="111"/>
      </c>
      <c r="CB92" s="1">
        <f t="shared" si="112"/>
      </c>
      <c r="CC92" s="1">
        <f t="shared" si="113"/>
      </c>
      <c r="CD92" s="1">
        <f t="shared" si="114"/>
      </c>
      <c r="CE92" s="1">
        <f t="shared" si="115"/>
      </c>
      <c r="CF92" s="1">
        <f t="shared" si="116"/>
        <v>1</v>
      </c>
      <c r="CG92" s="1">
        <f t="shared" si="117"/>
      </c>
      <c r="CH92" s="1">
        <f t="shared" si="118"/>
      </c>
      <c r="CI92" s="1">
        <f t="shared" si="119"/>
      </c>
      <c r="CJ92" s="1">
        <f t="shared" si="120"/>
      </c>
      <c r="CK92" s="1">
        <f t="shared" si="121"/>
        <v>0</v>
      </c>
      <c r="CL92" s="1">
        <f t="shared" si="122"/>
      </c>
      <c r="CM92" s="1">
        <f t="shared" si="123"/>
      </c>
      <c r="CN92" s="1">
        <f t="shared" si="124"/>
      </c>
      <c r="CO92" s="1">
        <f t="shared" si="125"/>
      </c>
      <c r="CP92" s="1">
        <f t="shared" si="126"/>
      </c>
      <c r="CQ92" s="1">
        <f t="shared" si="127"/>
      </c>
      <c r="CR92" s="1">
        <f t="shared" si="128"/>
        <v>1</v>
      </c>
      <c r="CS92" s="1">
        <f t="shared" si="129"/>
      </c>
      <c r="CT92" s="1">
        <f t="shared" si="130"/>
      </c>
      <c r="CU92" s="1">
        <f t="shared" si="131"/>
      </c>
      <c r="CV92" s="1">
        <f t="shared" si="132"/>
      </c>
      <c r="CW92" s="1">
        <f t="shared" si="133"/>
      </c>
      <c r="CX92" s="1">
        <f t="shared" si="134"/>
      </c>
      <c r="CY92" s="1">
        <f t="shared" si="135"/>
      </c>
      <c r="CZ92" s="1">
        <f t="shared" si="136"/>
      </c>
      <c r="DA92" s="1">
        <f t="shared" si="137"/>
      </c>
      <c r="DB92" s="1">
        <f t="shared" si="138"/>
        <v>89</v>
      </c>
      <c r="DC92" s="1">
        <f t="shared" si="139"/>
        <v>40</v>
      </c>
      <c r="DD92" s="1">
        <f t="shared" si="140"/>
      </c>
      <c r="DE92" s="1">
        <f t="shared" si="141"/>
        <v>31</v>
      </c>
      <c r="DF92" s="1">
        <f t="shared" si="142"/>
      </c>
      <c r="DG92" s="1">
        <f t="shared" si="143"/>
      </c>
      <c r="DH92" s="2">
        <f t="shared" si="144"/>
        <v>12.871287128712872</v>
      </c>
      <c r="DI92" s="12"/>
      <c r="DJ92" s="12"/>
    </row>
    <row r="93" spans="1:114" ht="11.25" customHeight="1">
      <c r="A93" s="1">
        <v>98</v>
      </c>
      <c r="B93" s="17" t="s">
        <v>252</v>
      </c>
      <c r="C93" s="12" t="s">
        <v>253</v>
      </c>
      <c r="D93" s="11" t="s">
        <v>254</v>
      </c>
      <c r="E93" s="12" t="s">
        <v>253</v>
      </c>
      <c r="F93" s="12" t="s">
        <v>253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/>
      <c r="AE93" s="1">
        <f>IF(B96="","",SUM(G93:K93))</f>
        <v>0</v>
      </c>
      <c r="AF93" s="1">
        <f>IF(B96="","",RANK(AE93,$AE$3:$AE$202,0))</f>
        <v>81</v>
      </c>
      <c r="AG93" s="13">
        <f>IF(B96="","",IF(LOOKUP(AF93,'[1]Fresno 2010 Pay Sheet'!$A$5:$A$35,'[1]Fresno 2010 Pay Sheet'!$B$5:$B$35)&gt;0,LOOKUP(AF93,'[1]Fresno 2010 Pay Sheet'!$A$5:$A$35,'[1]Fresno 2010 Pay Sheet'!$B$5:$B$35),0))</f>
        <v>0</v>
      </c>
      <c r="AH93" s="1">
        <f>IF(B96="","",SUM(S93:W93))</f>
        <v>0</v>
      </c>
      <c r="AI93" s="1">
        <f>IF(B96="","",RANK(AH93,$AH$3:$AH$202,0))</f>
        <v>84</v>
      </c>
      <c r="AJ93" s="13">
        <f>IF(B96="","",IF(LOOKUP(AI93,'[1]Fresno 2010 Pay Sheet'!$C$5:$C$35,'[1]Fresno 2010 Pay Sheet'!$D$5:$D$35)&gt;0,LOOKUP(AI93,'[1]Fresno 2010 Pay Sheet'!$C$5:$C$35,'[1]Fresno 2010 Pay Sheet'!$D$5:$D$35),0))</f>
        <v>0</v>
      </c>
      <c r="AK93" s="1">
        <f>IF(B96="","",AE93+AH93)</f>
        <v>0</v>
      </c>
      <c r="AL93" s="1">
        <f>IF(B96="","",RANK(AK93,$AK$3:$AK$202,0))</f>
        <v>91</v>
      </c>
      <c r="AM93" s="13">
        <f>IF(B96="","",IF(LOOKUP(AL93,'[1]Fresno 2010 Pay Sheet'!$E$5:$E$35,'[1]Fresno 2010 Pay Sheet'!$F$5:$F$35)&gt;0,LOOKUP(AL93,'[1]Fresno 2010 Pay Sheet'!$E$5:$E$35,'[1]Fresno 2010 Pay Sheet'!$F$5:$F$35),0))</f>
        <v>0</v>
      </c>
      <c r="AN93" s="1">
        <f t="shared" si="145"/>
        <v>-3</v>
      </c>
      <c r="AO93" s="1">
        <f t="shared" si="73"/>
      </c>
      <c r="AP93" s="1">
        <f t="shared" si="74"/>
        <v>0</v>
      </c>
      <c r="AQ93" s="1">
        <f t="shared" si="75"/>
        <v>0</v>
      </c>
      <c r="AR93" s="1">
        <f t="shared" si="90"/>
      </c>
      <c r="AS93" s="1">
        <f t="shared" si="76"/>
        <v>0</v>
      </c>
      <c r="AT93" s="1">
        <f t="shared" si="77"/>
        <v>0</v>
      </c>
      <c r="AU93" s="1">
        <f t="shared" si="91"/>
      </c>
      <c r="AV93" s="1">
        <f t="shared" si="92"/>
        <v>0</v>
      </c>
      <c r="AW93" s="1">
        <f t="shared" si="78"/>
        <v>0</v>
      </c>
      <c r="AX93" s="1">
        <f t="shared" si="93"/>
        <v>98</v>
      </c>
      <c r="AY93" s="1">
        <f t="shared" si="79"/>
        <v>0</v>
      </c>
      <c r="AZ93" s="1">
        <f t="shared" si="94"/>
        <v>98</v>
      </c>
      <c r="BA93" s="1">
        <f t="shared" si="80"/>
      </c>
      <c r="BB93" s="1">
        <f t="shared" si="95"/>
      </c>
      <c r="BC93" s="1">
        <f t="shared" si="81"/>
      </c>
      <c r="BD93" s="1">
        <f t="shared" si="96"/>
      </c>
      <c r="BE93" s="1">
        <f t="shared" si="82"/>
        <v>0</v>
      </c>
      <c r="BF93" s="14">
        <f t="shared" si="97"/>
        <v>98</v>
      </c>
      <c r="BG93" s="1">
        <f t="shared" si="83"/>
        <v>0</v>
      </c>
      <c r="BH93" s="14">
        <f t="shared" si="98"/>
        <v>98</v>
      </c>
      <c r="BI93" s="14">
        <f t="shared" si="84"/>
        <v>0</v>
      </c>
      <c r="BJ93" s="14">
        <f t="shared" si="99"/>
        <v>98</v>
      </c>
      <c r="BK93" s="1">
        <f t="shared" si="85"/>
        <v>0</v>
      </c>
      <c r="BL93" s="14">
        <f t="shared" si="100"/>
        <v>98</v>
      </c>
      <c r="BM93" s="1">
        <f t="shared" si="86"/>
        <v>0</v>
      </c>
      <c r="BN93" s="14">
        <f t="shared" si="101"/>
        <v>98</v>
      </c>
      <c r="BO93" s="1">
        <f t="shared" si="87"/>
        <v>0</v>
      </c>
      <c r="BP93" s="14">
        <f t="shared" si="102"/>
        <v>98</v>
      </c>
      <c r="BQ93" s="1">
        <f t="shared" si="88"/>
        <v>0</v>
      </c>
      <c r="BR93" s="14">
        <f t="shared" si="103"/>
        <v>98</v>
      </c>
      <c r="BS93" s="1">
        <f t="shared" si="89"/>
        <v>0</v>
      </c>
      <c r="BT93" s="14">
        <f t="shared" si="104"/>
        <v>98</v>
      </c>
      <c r="BU93" s="1">
        <f t="shared" si="105"/>
      </c>
      <c r="BV93" s="1">
        <f t="shared" si="106"/>
      </c>
      <c r="BW93" s="1">
        <f t="shared" si="107"/>
      </c>
      <c r="BX93" s="1">
        <f t="shared" si="108"/>
      </c>
      <c r="BY93" s="1">
        <f t="shared" si="109"/>
      </c>
      <c r="BZ93" s="1">
        <f t="shared" si="110"/>
      </c>
      <c r="CA93" s="1">
        <f t="shared" si="111"/>
      </c>
      <c r="CB93" s="1">
        <f t="shared" si="112"/>
      </c>
      <c r="CC93" s="1">
        <f t="shared" si="113"/>
      </c>
      <c r="CD93" s="1">
        <f t="shared" si="114"/>
      </c>
      <c r="CE93" s="1">
        <f t="shared" si="115"/>
        <v>0</v>
      </c>
      <c r="CF93" s="1">
        <f t="shared" si="116"/>
      </c>
      <c r="CG93" s="1">
        <f t="shared" si="117"/>
      </c>
      <c r="CH93" s="1">
        <f t="shared" si="118"/>
      </c>
      <c r="CI93" s="1">
        <f t="shared" si="119"/>
      </c>
      <c r="CJ93" s="1">
        <f t="shared" si="120"/>
      </c>
      <c r="CK93" s="1">
        <f t="shared" si="121"/>
        <v>0</v>
      </c>
      <c r="CL93" s="1">
        <f t="shared" si="122"/>
      </c>
      <c r="CM93" s="1">
        <f t="shared" si="123"/>
      </c>
      <c r="CN93" s="1">
        <f t="shared" si="124"/>
      </c>
      <c r="CO93" s="1">
        <f t="shared" si="125"/>
      </c>
      <c r="CP93" s="1">
        <f t="shared" si="126"/>
      </c>
      <c r="CQ93" s="1">
        <f t="shared" si="127"/>
        <v>0</v>
      </c>
      <c r="CR93" s="1">
        <f t="shared" si="128"/>
      </c>
      <c r="CS93" s="1">
        <f t="shared" si="129"/>
      </c>
      <c r="CT93" s="1">
        <f t="shared" si="130"/>
      </c>
      <c r="CU93" s="1">
        <f t="shared" si="131"/>
      </c>
      <c r="CV93" s="1">
        <f t="shared" si="132"/>
      </c>
      <c r="CW93" s="1">
        <f t="shared" si="133"/>
      </c>
      <c r="CX93" s="1">
        <f t="shared" si="134"/>
      </c>
      <c r="CY93" s="1">
        <f t="shared" si="135"/>
      </c>
      <c r="CZ93" s="1">
        <f t="shared" si="136"/>
      </c>
      <c r="DA93" s="1">
        <f t="shared" si="137"/>
      </c>
      <c r="DB93" s="1">
        <f t="shared" si="138"/>
      </c>
      <c r="DC93" s="1">
        <f t="shared" si="139"/>
      </c>
      <c r="DD93" s="1">
        <f t="shared" si="140"/>
      </c>
      <c r="DE93" s="1">
        <f t="shared" si="141"/>
      </c>
      <c r="DF93" s="1">
        <f t="shared" si="142"/>
      </c>
      <c r="DG93" s="1">
        <f t="shared" si="143"/>
      </c>
      <c r="DH93" s="2">
        <f t="shared" si="144"/>
        <v>0</v>
      </c>
      <c r="DI93" s="12"/>
      <c r="DJ93" s="12"/>
    </row>
    <row r="94" spans="1:114" ht="11.25" customHeight="1">
      <c r="A94" s="1">
        <v>99</v>
      </c>
      <c r="B94" s="17" t="s">
        <v>255</v>
      </c>
      <c r="C94" s="12" t="s">
        <v>256</v>
      </c>
      <c r="D94" s="11" t="s">
        <v>257</v>
      </c>
      <c r="E94" s="12" t="s">
        <v>256</v>
      </c>
      <c r="F94" s="12" t="s">
        <v>111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/>
      <c r="AE94" s="1">
        <f>IF(B97="","",SUM(G94:K94))</f>
        <v>0</v>
      </c>
      <c r="AF94" s="1">
        <f>IF(B97="","",RANK(AE94,$AE$3:$AE$202,0))</f>
        <v>81</v>
      </c>
      <c r="AG94" s="13">
        <f>IF(B97="","",IF(LOOKUP(AF94,'[1]Fresno 2010 Pay Sheet'!$A$5:$A$35,'[1]Fresno 2010 Pay Sheet'!$B$5:$B$35)&gt;0,LOOKUP(AF94,'[1]Fresno 2010 Pay Sheet'!$A$5:$A$35,'[1]Fresno 2010 Pay Sheet'!$B$5:$B$35),0))</f>
        <v>0</v>
      </c>
      <c r="AH94" s="1">
        <f>IF(B97="","",SUM(S94:W94))</f>
        <v>0</v>
      </c>
      <c r="AI94" s="1">
        <f>IF(B97="","",RANK(AH94,$AH$3:$AH$202,0))</f>
        <v>84</v>
      </c>
      <c r="AJ94" s="13">
        <f>IF(B97="","",IF(LOOKUP(AI94,'[1]Fresno 2010 Pay Sheet'!$C$5:$C$35,'[1]Fresno 2010 Pay Sheet'!$D$5:$D$35)&gt;0,LOOKUP(AI94,'[1]Fresno 2010 Pay Sheet'!$C$5:$C$35,'[1]Fresno 2010 Pay Sheet'!$D$5:$D$35),0))</f>
        <v>0</v>
      </c>
      <c r="AK94" s="1">
        <f>IF(B97="","",AE94+AH94)</f>
        <v>0</v>
      </c>
      <c r="AL94" s="1">
        <f>IF(B97="","",RANK(AK94,$AK$3:$AK$202,0))</f>
        <v>91</v>
      </c>
      <c r="AM94" s="13">
        <f>IF(B97="","",IF(LOOKUP(AL94,'[1]Fresno 2010 Pay Sheet'!$E$5:$E$35,'[1]Fresno 2010 Pay Sheet'!$F$5:$F$35)&gt;0,LOOKUP(AL94,'[1]Fresno 2010 Pay Sheet'!$E$5:$E$35,'[1]Fresno 2010 Pay Sheet'!$F$5:$F$35),0))</f>
        <v>0</v>
      </c>
      <c r="AN94" s="1">
        <f t="shared" si="145"/>
        <v>-3</v>
      </c>
      <c r="AO94" s="1">
        <f t="shared" si="73"/>
      </c>
      <c r="AP94" s="1">
        <f t="shared" si="74"/>
        <v>0</v>
      </c>
      <c r="AQ94" s="1">
        <f t="shared" si="75"/>
        <v>0</v>
      </c>
      <c r="AR94" s="1">
        <f t="shared" si="90"/>
      </c>
      <c r="AS94" s="1">
        <f t="shared" si="76"/>
        <v>0</v>
      </c>
      <c r="AT94" s="1">
        <f t="shared" si="77"/>
        <v>0</v>
      </c>
      <c r="AU94" s="1">
        <f t="shared" si="91"/>
      </c>
      <c r="AV94" s="1">
        <f t="shared" si="92"/>
        <v>0</v>
      </c>
      <c r="AW94" s="1">
        <f t="shared" si="78"/>
        <v>0</v>
      </c>
      <c r="AX94" s="1">
        <f t="shared" si="93"/>
        <v>99</v>
      </c>
      <c r="AY94" s="1">
        <f t="shared" si="79"/>
        <v>0</v>
      </c>
      <c r="AZ94" s="1">
        <f t="shared" si="94"/>
        <v>99</v>
      </c>
      <c r="BA94" s="1">
        <f t="shared" si="80"/>
      </c>
      <c r="BB94" s="1">
        <f t="shared" si="95"/>
      </c>
      <c r="BC94" s="1">
        <f t="shared" si="81"/>
      </c>
      <c r="BD94" s="1">
        <f t="shared" si="96"/>
      </c>
      <c r="BE94" s="1">
        <f t="shared" si="82"/>
        <v>0</v>
      </c>
      <c r="BF94" s="14">
        <f t="shared" si="97"/>
        <v>99</v>
      </c>
      <c r="BG94" s="1">
        <f t="shared" si="83"/>
        <v>0</v>
      </c>
      <c r="BH94" s="14">
        <f t="shared" si="98"/>
        <v>99</v>
      </c>
      <c r="BI94" s="14">
        <f t="shared" si="84"/>
        <v>0</v>
      </c>
      <c r="BJ94" s="14">
        <f t="shared" si="99"/>
        <v>99</v>
      </c>
      <c r="BK94" s="1">
        <f t="shared" si="85"/>
        <v>0</v>
      </c>
      <c r="BL94" s="14">
        <f t="shared" si="100"/>
        <v>99</v>
      </c>
      <c r="BM94" s="1">
        <f t="shared" si="86"/>
        <v>0</v>
      </c>
      <c r="BN94" s="14">
        <f t="shared" si="101"/>
        <v>99</v>
      </c>
      <c r="BO94" s="1">
        <f t="shared" si="87"/>
        <v>0</v>
      </c>
      <c r="BP94" s="14">
        <f t="shared" si="102"/>
        <v>99</v>
      </c>
      <c r="BQ94" s="1">
        <f t="shared" si="88"/>
        <v>0</v>
      </c>
      <c r="BR94" s="14">
        <f t="shared" si="103"/>
        <v>99</v>
      </c>
      <c r="BS94" s="1">
        <f t="shared" si="89"/>
        <v>0</v>
      </c>
      <c r="BT94" s="14">
        <f t="shared" si="104"/>
        <v>99</v>
      </c>
      <c r="BU94" s="1">
        <f t="shared" si="105"/>
      </c>
      <c r="BV94" s="1">
        <f t="shared" si="106"/>
      </c>
      <c r="BW94" s="1">
        <f t="shared" si="107"/>
      </c>
      <c r="BX94" s="1">
        <f t="shared" si="108"/>
      </c>
      <c r="BY94" s="1">
        <f t="shared" si="109"/>
      </c>
      <c r="BZ94" s="1">
        <f t="shared" si="110"/>
      </c>
      <c r="CA94" s="1">
        <f t="shared" si="111"/>
      </c>
      <c r="CB94" s="1">
        <f t="shared" si="112"/>
      </c>
      <c r="CC94" s="1">
        <f t="shared" si="113"/>
      </c>
      <c r="CD94" s="1">
        <f t="shared" si="114"/>
      </c>
      <c r="CE94" s="1">
        <f t="shared" si="115"/>
        <v>0</v>
      </c>
      <c r="CF94" s="1">
        <f t="shared" si="116"/>
      </c>
      <c r="CG94" s="1">
        <f t="shared" si="117"/>
      </c>
      <c r="CH94" s="1">
        <f t="shared" si="118"/>
      </c>
      <c r="CI94" s="1">
        <f t="shared" si="119"/>
      </c>
      <c r="CJ94" s="1">
        <f t="shared" si="120"/>
      </c>
      <c r="CK94" s="1">
        <f t="shared" si="121"/>
        <v>0</v>
      </c>
      <c r="CL94" s="1">
        <f t="shared" si="122"/>
      </c>
      <c r="CM94" s="1">
        <f t="shared" si="123"/>
      </c>
      <c r="CN94" s="1">
        <f t="shared" si="124"/>
      </c>
      <c r="CO94" s="1">
        <f t="shared" si="125"/>
      </c>
      <c r="CP94" s="1">
        <f t="shared" si="126"/>
      </c>
      <c r="CQ94" s="1">
        <f t="shared" si="127"/>
        <v>0</v>
      </c>
      <c r="CR94" s="1">
        <f t="shared" si="128"/>
      </c>
      <c r="CS94" s="1">
        <f t="shared" si="129"/>
      </c>
      <c r="CT94" s="1">
        <f t="shared" si="130"/>
      </c>
      <c r="CU94" s="1">
        <f t="shared" si="131"/>
      </c>
      <c r="CV94" s="1">
        <f t="shared" si="132"/>
      </c>
      <c r="CW94" s="1">
        <f t="shared" si="133"/>
      </c>
      <c r="CX94" s="1">
        <f t="shared" si="134"/>
      </c>
      <c r="CY94" s="1">
        <f t="shared" si="135"/>
      </c>
      <c r="CZ94" s="1">
        <f t="shared" si="136"/>
      </c>
      <c r="DA94" s="1">
        <f t="shared" si="137"/>
      </c>
      <c r="DB94" s="1">
        <f t="shared" si="138"/>
      </c>
      <c r="DC94" s="1">
        <f t="shared" si="139"/>
      </c>
      <c r="DD94" s="1">
        <f t="shared" si="140"/>
      </c>
      <c r="DE94" s="1">
        <f t="shared" si="141"/>
        <v>99</v>
      </c>
      <c r="DF94" s="1">
        <f t="shared" si="142"/>
      </c>
      <c r="DG94" s="1">
        <f t="shared" si="143"/>
      </c>
      <c r="DH94" s="2">
        <f t="shared" si="144"/>
        <v>0</v>
      </c>
      <c r="DI94" s="12"/>
      <c r="DJ94" s="12"/>
    </row>
    <row r="95" spans="1:114" ht="11.25" customHeight="1">
      <c r="A95" s="1">
        <v>3</v>
      </c>
      <c r="B95" s="11" t="s">
        <v>260</v>
      </c>
      <c r="C95" s="12" t="s">
        <v>129</v>
      </c>
      <c r="D95" s="11" t="s">
        <v>261</v>
      </c>
      <c r="E95" s="12" t="s">
        <v>129</v>
      </c>
      <c r="F95" s="12" t="s">
        <v>111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t="s">
        <v>262</v>
      </c>
      <c r="AE95" s="1">
        <f>IF(B95="","",SUM(G95:K95))</f>
        <v>0</v>
      </c>
      <c r="AF95" s="1">
        <f>IF(B95="","",RANK(AE95,$AE$3:$AE$202,0))</f>
        <v>81</v>
      </c>
      <c r="AG95" s="13">
        <f>IF(B95="","",IF(LOOKUP(AF95,'[1]Fresno 2010 Pay Sheet'!$A$5:$A$35,'[1]Fresno 2010 Pay Sheet'!$B$5:$B$35)&gt;0,LOOKUP(AF95,'[1]Fresno 2010 Pay Sheet'!$A$5:$A$35,'[1]Fresno 2010 Pay Sheet'!$B$5:$B$35),0))</f>
        <v>0</v>
      </c>
      <c r="AH95" s="1">
        <f>IF(B95="","",SUM(S95:W95))</f>
        <v>0</v>
      </c>
      <c r="AI95" s="1">
        <f>IF(B95="","",RANK(AH95,$AH$3:$AH$202,0))</f>
        <v>84</v>
      </c>
      <c r="AJ95" s="13">
        <f>IF(B95="","",IF(LOOKUP(AI95,'[1]Fresno 2010 Pay Sheet'!$C$5:$C$35,'[1]Fresno 2010 Pay Sheet'!$D$5:$D$35)&gt;0,LOOKUP(AI95,'[1]Fresno 2010 Pay Sheet'!$C$5:$C$35,'[1]Fresno 2010 Pay Sheet'!$D$5:$D$35),0))</f>
        <v>0</v>
      </c>
      <c r="AK95" s="1">
        <f>IF(B95="","",AE95+AH95)</f>
        <v>0</v>
      </c>
      <c r="AL95" s="1">
        <f>IF(B95="","",RANK(AK95,$AK$3:$AK$202,0))</f>
        <v>91</v>
      </c>
      <c r="AM95" s="13">
        <f>IF(B95="","",IF(LOOKUP(AL95,'[1]Fresno 2010 Pay Sheet'!$E$5:$E$35,'[1]Fresno 2010 Pay Sheet'!$F$5:$F$35)&gt;0,LOOKUP(AL95,'[1]Fresno 2010 Pay Sheet'!$E$5:$E$35,'[1]Fresno 2010 Pay Sheet'!$F$5:$F$35),0))</f>
        <v>0</v>
      </c>
      <c r="AN95" s="1">
        <f t="shared" si="145"/>
        <v>-3</v>
      </c>
      <c r="AO95" s="1">
        <f t="shared" si="73"/>
      </c>
      <c r="AP95" s="1">
        <f t="shared" si="74"/>
        <v>0</v>
      </c>
      <c r="AQ95" s="1">
        <f t="shared" si="75"/>
        <v>0</v>
      </c>
      <c r="AR95" s="1">
        <f t="shared" si="90"/>
      </c>
      <c r="AS95" s="1">
        <f t="shared" si="76"/>
        <v>0</v>
      </c>
      <c r="AT95" s="1">
        <f t="shared" si="77"/>
        <v>0</v>
      </c>
      <c r="AU95" s="1">
        <f t="shared" si="91"/>
      </c>
      <c r="AV95" s="1">
        <f t="shared" si="92"/>
        <v>0</v>
      </c>
      <c r="AW95" s="1">
        <f t="shared" si="78"/>
        <v>0</v>
      </c>
      <c r="AX95" s="1">
        <f t="shared" si="93"/>
        <v>3</v>
      </c>
      <c r="AY95" s="1">
        <f t="shared" si="79"/>
        <v>0</v>
      </c>
      <c r="AZ95" s="1">
        <f t="shared" si="94"/>
        <v>3</v>
      </c>
      <c r="BA95" s="1">
        <f t="shared" si="80"/>
      </c>
      <c r="BB95" s="1">
        <f t="shared" si="95"/>
      </c>
      <c r="BC95" s="1">
        <f t="shared" si="81"/>
      </c>
      <c r="BD95" s="1">
        <f t="shared" si="96"/>
      </c>
      <c r="BE95" s="1">
        <f t="shared" si="82"/>
        <v>0</v>
      </c>
      <c r="BF95" s="14">
        <f t="shared" si="97"/>
        <v>3</v>
      </c>
      <c r="BG95" s="1">
        <f t="shared" si="83"/>
        <v>0</v>
      </c>
      <c r="BH95" s="14">
        <f t="shared" si="98"/>
        <v>3</v>
      </c>
      <c r="BI95" s="14">
        <f t="shared" si="84"/>
        <v>0</v>
      </c>
      <c r="BJ95" s="14">
        <f t="shared" si="99"/>
        <v>3</v>
      </c>
      <c r="BK95" s="1">
        <f t="shared" si="85"/>
        <v>0</v>
      </c>
      <c r="BL95" s="14">
        <f t="shared" si="100"/>
        <v>3</v>
      </c>
      <c r="BM95" s="1">
        <f t="shared" si="86"/>
        <v>0</v>
      </c>
      <c r="BN95" s="14">
        <f t="shared" si="101"/>
        <v>3</v>
      </c>
      <c r="BO95" s="1">
        <f t="shared" si="87"/>
        <v>0</v>
      </c>
      <c r="BP95" s="14">
        <f t="shared" si="102"/>
        <v>3</v>
      </c>
      <c r="BQ95" s="1">
        <f t="shared" si="88"/>
        <v>0</v>
      </c>
      <c r="BR95" s="14">
        <f t="shared" si="103"/>
        <v>3</v>
      </c>
      <c r="BS95" s="1">
        <f t="shared" si="89"/>
        <v>0</v>
      </c>
      <c r="BT95" s="14">
        <f t="shared" si="104"/>
        <v>3</v>
      </c>
      <c r="BU95" s="1">
        <f t="shared" si="105"/>
      </c>
      <c r="BV95" s="1">
        <f t="shared" si="106"/>
      </c>
      <c r="BW95" s="1">
        <f t="shared" si="107"/>
      </c>
      <c r="BX95" s="1">
        <f t="shared" si="108"/>
      </c>
      <c r="BY95" s="1">
        <f t="shared" si="109"/>
      </c>
      <c r="BZ95" s="1">
        <f t="shared" si="110"/>
      </c>
      <c r="CA95" s="1">
        <f t="shared" si="111"/>
      </c>
      <c r="CB95" s="1">
        <f t="shared" si="112"/>
      </c>
      <c r="CC95" s="1">
        <f t="shared" si="113"/>
      </c>
      <c r="CD95" s="1">
        <f t="shared" si="114"/>
      </c>
      <c r="CE95" s="1">
        <f t="shared" si="115"/>
        <v>0</v>
      </c>
      <c r="CF95" s="1">
        <f t="shared" si="116"/>
      </c>
      <c r="CG95" s="1">
        <f t="shared" si="117"/>
      </c>
      <c r="CH95" s="1">
        <f t="shared" si="118"/>
      </c>
      <c r="CI95" s="1">
        <f t="shared" si="119"/>
      </c>
      <c r="CJ95" s="1">
        <f t="shared" si="120"/>
      </c>
      <c r="CK95" s="1">
        <f t="shared" si="121"/>
        <v>0</v>
      </c>
      <c r="CL95" s="1">
        <f t="shared" si="122"/>
      </c>
      <c r="CM95" s="1">
        <f t="shared" si="123"/>
      </c>
      <c r="CN95" s="1">
        <f t="shared" si="124"/>
      </c>
      <c r="CO95" s="1">
        <f t="shared" si="125"/>
      </c>
      <c r="CP95" s="1">
        <f t="shared" si="126"/>
      </c>
      <c r="CQ95" s="1">
        <f t="shared" si="127"/>
        <v>0</v>
      </c>
      <c r="CR95" s="1">
        <f t="shared" si="128"/>
      </c>
      <c r="CS95" s="1">
        <f t="shared" si="129"/>
      </c>
      <c r="CT95" s="1">
        <f t="shared" si="130"/>
      </c>
      <c r="CU95" s="1">
        <f t="shared" si="131"/>
      </c>
      <c r="CV95" s="1">
        <f t="shared" si="132"/>
      </c>
      <c r="CW95" s="1">
        <f t="shared" si="133"/>
      </c>
      <c r="CX95" s="1">
        <f t="shared" si="134"/>
      </c>
      <c r="CY95" s="1">
        <f t="shared" si="135"/>
      </c>
      <c r="CZ95" s="1">
        <f t="shared" si="136"/>
      </c>
      <c r="DA95" s="1">
        <f t="shared" si="137"/>
      </c>
      <c r="DB95" s="1">
        <f t="shared" si="138"/>
      </c>
      <c r="DC95" s="1">
        <f t="shared" si="139"/>
      </c>
      <c r="DD95" s="1">
        <f t="shared" si="140"/>
      </c>
      <c r="DE95" s="1">
        <f t="shared" si="141"/>
        <v>3</v>
      </c>
      <c r="DF95" s="1">
        <f t="shared" si="142"/>
      </c>
      <c r="DG95" s="1">
        <f t="shared" si="143"/>
      </c>
      <c r="DH95" s="2">
        <f t="shared" si="144"/>
        <v>0</v>
      </c>
      <c r="DI95" s="12"/>
      <c r="DJ95" s="12"/>
    </row>
    <row r="96" spans="1:114" ht="11.25" customHeight="1">
      <c r="A96" s="1">
        <v>14</v>
      </c>
      <c r="B96" s="11" t="s">
        <v>263</v>
      </c>
      <c r="C96" s="12" t="s">
        <v>173</v>
      </c>
      <c r="D96" s="11" t="s">
        <v>264</v>
      </c>
      <c r="E96" s="12" t="s">
        <v>213</v>
      </c>
      <c r="F96" s="12" t="s">
        <v>111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t="s">
        <v>107</v>
      </c>
      <c r="AE96" s="1">
        <f>IF(B96="","",SUM(G96:K96))</f>
        <v>0</v>
      </c>
      <c r="AF96" s="1">
        <f>IF(B96="","",RANK(AE96,$AE$3:$AE$202,0))</f>
        <v>81</v>
      </c>
      <c r="AG96" s="13">
        <f>IF(B96="","",IF(LOOKUP(AF96,'[1]Fresno 2010 Pay Sheet'!$A$5:$A$35,'[1]Fresno 2010 Pay Sheet'!$B$5:$B$35)&gt;0,LOOKUP(AF96,'[1]Fresno 2010 Pay Sheet'!$A$5:$A$35,'[1]Fresno 2010 Pay Sheet'!$B$5:$B$35),0))</f>
        <v>0</v>
      </c>
      <c r="AH96" s="1">
        <f>IF(B96="","",SUM(S96:W96))</f>
        <v>0</v>
      </c>
      <c r="AI96" s="1">
        <f>IF(B96="","",RANK(AH96,$AH$3:$AH$202,0))</f>
        <v>84</v>
      </c>
      <c r="AJ96" s="13">
        <f>IF(B96="","",IF(LOOKUP(AI96,'[1]Fresno 2010 Pay Sheet'!$C$5:$C$35,'[1]Fresno 2010 Pay Sheet'!$D$5:$D$35)&gt;0,LOOKUP(AI96,'[1]Fresno 2010 Pay Sheet'!$C$5:$C$35,'[1]Fresno 2010 Pay Sheet'!$D$5:$D$35),0))</f>
        <v>0</v>
      </c>
      <c r="AK96" s="1">
        <f>IF(B96="","",AE96+AH96)</f>
        <v>0</v>
      </c>
      <c r="AL96" s="1">
        <f>IF(B96="","",RANK(AK96,$AK$3:$AK$202,0))</f>
        <v>91</v>
      </c>
      <c r="AM96" s="13">
        <f>IF(B96="","",IF(LOOKUP(AL96,'[1]Fresno 2010 Pay Sheet'!$E$5:$E$35,'[1]Fresno 2010 Pay Sheet'!$F$5:$F$35)&gt;0,LOOKUP(AL96,'[1]Fresno 2010 Pay Sheet'!$E$5:$E$35,'[1]Fresno 2010 Pay Sheet'!$F$5:$F$35),0))</f>
        <v>0</v>
      </c>
      <c r="AN96" s="1">
        <f t="shared" si="145"/>
        <v>-3</v>
      </c>
      <c r="AO96" s="1">
        <f t="shared" si="73"/>
      </c>
      <c r="AP96" s="1">
        <f t="shared" si="74"/>
        <v>0</v>
      </c>
      <c r="AQ96" s="1">
        <f t="shared" si="75"/>
        <v>0</v>
      </c>
      <c r="AR96" s="1">
        <f t="shared" si="90"/>
      </c>
      <c r="AS96" s="1">
        <f t="shared" si="76"/>
        <v>0</v>
      </c>
      <c r="AT96" s="1">
        <f t="shared" si="77"/>
        <v>0</v>
      </c>
      <c r="AU96" s="1">
        <f t="shared" si="91"/>
      </c>
      <c r="AV96" s="1">
        <f t="shared" si="92"/>
        <v>0</v>
      </c>
      <c r="AW96" s="1">
        <f t="shared" si="78"/>
        <v>0</v>
      </c>
      <c r="AX96" s="1">
        <f t="shared" si="93"/>
        <v>14</v>
      </c>
      <c r="AY96" s="1">
        <f t="shared" si="79"/>
        <v>0</v>
      </c>
      <c r="AZ96" s="1">
        <f t="shared" si="94"/>
        <v>14</v>
      </c>
      <c r="BA96" s="1">
        <f t="shared" si="80"/>
      </c>
      <c r="BB96" s="1">
        <f t="shared" si="95"/>
      </c>
      <c r="BC96" s="1">
        <f t="shared" si="81"/>
      </c>
      <c r="BD96" s="1">
        <f t="shared" si="96"/>
      </c>
      <c r="BE96" s="1">
        <f t="shared" si="82"/>
        <v>0</v>
      </c>
      <c r="BF96" s="14">
        <f t="shared" si="97"/>
        <v>14</v>
      </c>
      <c r="BG96" s="1">
        <f t="shared" si="83"/>
        <v>0</v>
      </c>
      <c r="BH96" s="14">
        <f t="shared" si="98"/>
        <v>14</v>
      </c>
      <c r="BI96" s="14">
        <f t="shared" si="84"/>
        <v>0</v>
      </c>
      <c r="BJ96" s="14">
        <f t="shared" si="99"/>
        <v>14</v>
      </c>
      <c r="BK96" s="1">
        <f t="shared" si="85"/>
        <v>0</v>
      </c>
      <c r="BL96" s="14">
        <f t="shared" si="100"/>
        <v>14</v>
      </c>
      <c r="BM96" s="1">
        <f t="shared" si="86"/>
        <v>0</v>
      </c>
      <c r="BN96" s="14">
        <f t="shared" si="101"/>
        <v>14</v>
      </c>
      <c r="BO96" s="1">
        <f t="shared" si="87"/>
        <v>0</v>
      </c>
      <c r="BP96" s="14">
        <f t="shared" si="102"/>
        <v>14</v>
      </c>
      <c r="BQ96" s="1">
        <f t="shared" si="88"/>
        <v>0</v>
      </c>
      <c r="BR96" s="14">
        <f t="shared" si="103"/>
        <v>14</v>
      </c>
      <c r="BS96" s="1">
        <f t="shared" si="89"/>
        <v>0</v>
      </c>
      <c r="BT96" s="14">
        <f t="shared" si="104"/>
        <v>14</v>
      </c>
      <c r="BU96" s="1">
        <f t="shared" si="105"/>
      </c>
      <c r="BV96" s="1">
        <f t="shared" si="106"/>
      </c>
      <c r="BW96" s="1">
        <f t="shared" si="107"/>
      </c>
      <c r="BX96" s="1">
        <f t="shared" si="108"/>
      </c>
      <c r="BY96" s="1">
        <f t="shared" si="109"/>
      </c>
      <c r="BZ96" s="1">
        <f t="shared" si="110"/>
      </c>
      <c r="CA96" s="1">
        <f t="shared" si="111"/>
      </c>
      <c r="CB96" s="1">
        <f t="shared" si="112"/>
      </c>
      <c r="CC96" s="1">
        <f t="shared" si="113"/>
      </c>
      <c r="CD96" s="1">
        <f t="shared" si="114"/>
      </c>
      <c r="CE96" s="1">
        <f t="shared" si="115"/>
        <v>0</v>
      </c>
      <c r="CF96" s="1">
        <f t="shared" si="116"/>
      </c>
      <c r="CG96" s="1">
        <f t="shared" si="117"/>
      </c>
      <c r="CH96" s="1">
        <f t="shared" si="118"/>
      </c>
      <c r="CI96" s="1">
        <f t="shared" si="119"/>
      </c>
      <c r="CJ96" s="1">
        <f t="shared" si="120"/>
      </c>
      <c r="CK96" s="1">
        <f t="shared" si="121"/>
        <v>0</v>
      </c>
      <c r="CL96" s="1">
        <f t="shared" si="122"/>
      </c>
      <c r="CM96" s="1">
        <f t="shared" si="123"/>
      </c>
      <c r="CN96" s="1">
        <f t="shared" si="124"/>
      </c>
      <c r="CO96" s="1">
        <f t="shared" si="125"/>
      </c>
      <c r="CP96" s="1">
        <f t="shared" si="126"/>
      </c>
      <c r="CQ96" s="1">
        <f t="shared" si="127"/>
        <v>0</v>
      </c>
      <c r="CR96" s="1">
        <f t="shared" si="128"/>
      </c>
      <c r="CS96" s="1">
        <f t="shared" si="129"/>
      </c>
      <c r="CT96" s="1">
        <f t="shared" si="130"/>
      </c>
      <c r="CU96" s="1">
        <f t="shared" si="131"/>
      </c>
      <c r="CV96" s="1">
        <f t="shared" si="132"/>
      </c>
      <c r="CW96" s="1">
        <f t="shared" si="133"/>
      </c>
      <c r="CX96" s="1">
        <f t="shared" si="134"/>
      </c>
      <c r="CY96" s="1">
        <f t="shared" si="135"/>
      </c>
      <c r="CZ96" s="1">
        <f t="shared" si="136"/>
      </c>
      <c r="DA96" s="1">
        <f t="shared" si="137"/>
      </c>
      <c r="DB96" s="1">
        <f t="shared" si="138"/>
      </c>
      <c r="DC96" s="1">
        <f t="shared" si="139"/>
      </c>
      <c r="DD96" s="1">
        <f t="shared" si="140"/>
      </c>
      <c r="DE96" s="1">
        <f t="shared" si="141"/>
        <v>14</v>
      </c>
      <c r="DF96" s="1">
        <f t="shared" si="142"/>
      </c>
      <c r="DG96" s="1">
        <f t="shared" si="143"/>
      </c>
      <c r="DH96" s="2">
        <f t="shared" si="144"/>
        <v>0</v>
      </c>
      <c r="DI96" s="12"/>
      <c r="DJ96" s="12"/>
    </row>
    <row r="97" spans="1:114" ht="11.25" customHeight="1">
      <c r="A97" s="1">
        <v>38</v>
      </c>
      <c r="B97" s="11" t="s">
        <v>265</v>
      </c>
      <c r="C97" s="12" t="s">
        <v>104</v>
      </c>
      <c r="D97" s="11" t="s">
        <v>266</v>
      </c>
      <c r="E97" s="12" t="s">
        <v>109</v>
      </c>
      <c r="F97" s="12" t="s">
        <v>111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t="s">
        <v>267</v>
      </c>
      <c r="AE97" s="1">
        <f>IF(B97="","",SUM(G97:K97))</f>
        <v>0</v>
      </c>
      <c r="AF97" s="1">
        <f>IF(B97="","",RANK(AE97,$AE$3:$AE$202,0))</f>
        <v>81</v>
      </c>
      <c r="AG97" s="13">
        <f>IF(B97="","",IF(LOOKUP(AF97,'[1]Fresno 2010 Pay Sheet'!$A$5:$A$35,'[1]Fresno 2010 Pay Sheet'!$B$5:$B$35)&gt;0,LOOKUP(AF97,'[1]Fresno 2010 Pay Sheet'!$A$5:$A$35,'[1]Fresno 2010 Pay Sheet'!$B$5:$B$35),0))</f>
        <v>0</v>
      </c>
      <c r="AH97" s="1">
        <f>IF(B97="","",SUM(S97:W97))</f>
        <v>0</v>
      </c>
      <c r="AI97" s="1">
        <f>IF(B97="","",RANK(AH97,$AH$3:$AH$202,0))</f>
        <v>84</v>
      </c>
      <c r="AJ97" s="13">
        <f>IF(B97="","",IF(LOOKUP(AI97,'[1]Fresno 2010 Pay Sheet'!$C$5:$C$35,'[1]Fresno 2010 Pay Sheet'!$D$5:$D$35)&gt;0,LOOKUP(AI97,'[1]Fresno 2010 Pay Sheet'!$C$5:$C$35,'[1]Fresno 2010 Pay Sheet'!$D$5:$D$35),0))</f>
        <v>0</v>
      </c>
      <c r="AK97" s="1">
        <f>IF(B97="","",AE97+AH97)</f>
        <v>0</v>
      </c>
      <c r="AL97" s="1">
        <f>IF(B97="","",RANK(AK97,$AK$3:$AK$202,0))</f>
        <v>91</v>
      </c>
      <c r="AM97" s="13">
        <f>IF(B97="","",IF(LOOKUP(AL97,'[1]Fresno 2010 Pay Sheet'!$E$5:$E$35,'[1]Fresno 2010 Pay Sheet'!$F$5:$F$35)&gt;0,LOOKUP(AL97,'[1]Fresno 2010 Pay Sheet'!$E$5:$E$35,'[1]Fresno 2010 Pay Sheet'!$F$5:$F$35),0))</f>
        <v>0</v>
      </c>
      <c r="AN97" s="1">
        <f t="shared" si="145"/>
        <v>-3</v>
      </c>
      <c r="AO97" s="1">
        <f t="shared" si="73"/>
      </c>
      <c r="AP97" s="1">
        <f t="shared" si="74"/>
        <v>0</v>
      </c>
      <c r="AQ97" s="1">
        <f t="shared" si="75"/>
        <v>0</v>
      </c>
      <c r="AR97" s="1">
        <f t="shared" si="90"/>
      </c>
      <c r="AS97" s="1">
        <f t="shared" si="76"/>
        <v>0</v>
      </c>
      <c r="AT97" s="1">
        <f t="shared" si="77"/>
        <v>0</v>
      </c>
      <c r="AU97" s="1">
        <f t="shared" si="91"/>
      </c>
      <c r="AV97" s="1">
        <f t="shared" si="92"/>
        <v>0</v>
      </c>
      <c r="AW97" s="1">
        <f t="shared" si="78"/>
        <v>0</v>
      </c>
      <c r="AX97" s="1">
        <f t="shared" si="93"/>
        <v>38</v>
      </c>
      <c r="AY97" s="1">
        <f t="shared" si="79"/>
        <v>0</v>
      </c>
      <c r="AZ97" s="1">
        <f t="shared" si="94"/>
        <v>38</v>
      </c>
      <c r="BA97" s="1">
        <f t="shared" si="80"/>
      </c>
      <c r="BB97" s="1">
        <f t="shared" si="95"/>
      </c>
      <c r="BC97" s="1">
        <f t="shared" si="81"/>
      </c>
      <c r="BD97" s="1">
        <f t="shared" si="96"/>
      </c>
      <c r="BE97" s="1">
        <f t="shared" si="82"/>
        <v>0</v>
      </c>
      <c r="BF97" s="14">
        <f t="shared" si="97"/>
        <v>38</v>
      </c>
      <c r="BG97" s="1">
        <f t="shared" si="83"/>
        <v>0</v>
      </c>
      <c r="BH97" s="14">
        <f t="shared" si="98"/>
        <v>38</v>
      </c>
      <c r="BI97" s="14">
        <f t="shared" si="84"/>
        <v>0</v>
      </c>
      <c r="BJ97" s="14">
        <f t="shared" si="99"/>
        <v>38</v>
      </c>
      <c r="BK97" s="1">
        <f t="shared" si="85"/>
        <v>0</v>
      </c>
      <c r="BL97" s="14">
        <f t="shared" si="100"/>
        <v>38</v>
      </c>
      <c r="BM97" s="1">
        <f t="shared" si="86"/>
        <v>0</v>
      </c>
      <c r="BN97" s="14">
        <f t="shared" si="101"/>
        <v>38</v>
      </c>
      <c r="BO97" s="1">
        <f t="shared" si="87"/>
        <v>0</v>
      </c>
      <c r="BP97" s="14">
        <f t="shared" si="102"/>
        <v>38</v>
      </c>
      <c r="BQ97" s="1">
        <f t="shared" si="88"/>
        <v>0</v>
      </c>
      <c r="BR97" s="14">
        <f t="shared" si="103"/>
        <v>38</v>
      </c>
      <c r="BS97" s="1">
        <f t="shared" si="89"/>
        <v>0</v>
      </c>
      <c r="BT97" s="14">
        <f t="shared" si="104"/>
        <v>38</v>
      </c>
      <c r="BU97" s="1">
        <f t="shared" si="105"/>
      </c>
      <c r="BV97" s="1">
        <f t="shared" si="106"/>
      </c>
      <c r="BW97" s="1">
        <f t="shared" si="107"/>
      </c>
      <c r="BX97" s="1">
        <f t="shared" si="108"/>
      </c>
      <c r="BY97" s="1">
        <f t="shared" si="109"/>
      </c>
      <c r="BZ97" s="1">
        <f t="shared" si="110"/>
      </c>
      <c r="CA97" s="1">
        <f t="shared" si="111"/>
      </c>
      <c r="CB97" s="1">
        <f t="shared" si="112"/>
      </c>
      <c r="CC97" s="1">
        <f t="shared" si="113"/>
      </c>
      <c r="CD97" s="1">
        <f t="shared" si="114"/>
      </c>
      <c r="CE97" s="1">
        <f t="shared" si="115"/>
        <v>0</v>
      </c>
      <c r="CF97" s="1">
        <f t="shared" si="116"/>
      </c>
      <c r="CG97" s="1">
        <f t="shared" si="117"/>
      </c>
      <c r="CH97" s="1">
        <f t="shared" si="118"/>
      </c>
      <c r="CI97" s="1">
        <f t="shared" si="119"/>
      </c>
      <c r="CJ97" s="1">
        <f t="shared" si="120"/>
      </c>
      <c r="CK97" s="1">
        <f t="shared" si="121"/>
        <v>0</v>
      </c>
      <c r="CL97" s="1">
        <f t="shared" si="122"/>
      </c>
      <c r="CM97" s="1">
        <f t="shared" si="123"/>
      </c>
      <c r="CN97" s="1">
        <f t="shared" si="124"/>
      </c>
      <c r="CO97" s="1">
        <f t="shared" si="125"/>
      </c>
      <c r="CP97" s="1">
        <f t="shared" si="126"/>
      </c>
      <c r="CQ97" s="1">
        <f t="shared" si="127"/>
        <v>0</v>
      </c>
      <c r="CR97" s="1">
        <f t="shared" si="128"/>
      </c>
      <c r="CS97" s="1">
        <f t="shared" si="129"/>
      </c>
      <c r="CT97" s="1">
        <f t="shared" si="130"/>
      </c>
      <c r="CU97" s="1">
        <f t="shared" si="131"/>
      </c>
      <c r="CV97" s="1">
        <f t="shared" si="132"/>
      </c>
      <c r="CW97" s="1">
        <f t="shared" si="133"/>
      </c>
      <c r="CX97" s="1">
        <f t="shared" si="134"/>
      </c>
      <c r="CY97" s="1">
        <f t="shared" si="135"/>
      </c>
      <c r="CZ97" s="1">
        <f t="shared" si="136"/>
      </c>
      <c r="DA97" s="1">
        <f t="shared" si="137"/>
      </c>
      <c r="DB97" s="1">
        <f t="shared" si="138"/>
      </c>
      <c r="DC97" s="1">
        <f t="shared" si="139"/>
      </c>
      <c r="DD97" s="1">
        <f t="shared" si="140"/>
      </c>
      <c r="DE97" s="1">
        <f t="shared" si="141"/>
        <v>38</v>
      </c>
      <c r="DF97" s="1">
        <f t="shared" si="142"/>
      </c>
      <c r="DG97" s="1">
        <f t="shared" si="143"/>
      </c>
      <c r="DH97" s="2">
        <f t="shared" si="144"/>
        <v>0</v>
      </c>
      <c r="DI97" s="12"/>
      <c r="DJ97" s="12"/>
    </row>
    <row r="98" spans="1:114" ht="11.25" customHeight="1">
      <c r="A98" s="1">
        <v>60</v>
      </c>
      <c r="B98" s="11" t="s">
        <v>268</v>
      </c>
      <c r="C98" s="12" t="s">
        <v>194</v>
      </c>
      <c r="D98" s="11" t="s">
        <v>269</v>
      </c>
      <c r="E98" s="12" t="s">
        <v>194</v>
      </c>
      <c r="F98" s="12" t="s">
        <v>131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/>
      <c r="AE98" s="1">
        <f>IF(B98="","",SUM(G98:K98))</f>
        <v>0</v>
      </c>
      <c r="AF98" s="1">
        <f>IF(B98="","",RANK(AE98,$AE$3:$AE$202,0))</f>
        <v>81</v>
      </c>
      <c r="AG98" s="13">
        <f>IF(B98="","",IF(LOOKUP(AF98,'[1]Fresno 2010 Pay Sheet'!$A$5:$A$35,'[1]Fresno 2010 Pay Sheet'!$B$5:$B$35)&gt;0,LOOKUP(AF98,'[1]Fresno 2010 Pay Sheet'!$A$5:$A$35,'[1]Fresno 2010 Pay Sheet'!$B$5:$B$35),0))</f>
        <v>0</v>
      </c>
      <c r="AH98" s="1">
        <f>IF(B98="","",SUM(S98:W98))</f>
        <v>0</v>
      </c>
      <c r="AI98" s="1">
        <f>IF(B98="","",RANK(AH98,$AH$3:$AH$202,0))</f>
        <v>84</v>
      </c>
      <c r="AJ98" s="13">
        <f>IF(B98="","",IF(LOOKUP(AI98,'[1]Fresno 2010 Pay Sheet'!$C$5:$C$35,'[1]Fresno 2010 Pay Sheet'!$D$5:$D$35)&gt;0,LOOKUP(AI98,'[1]Fresno 2010 Pay Sheet'!$C$5:$C$35,'[1]Fresno 2010 Pay Sheet'!$D$5:$D$35),0))</f>
        <v>0</v>
      </c>
      <c r="AK98" s="1">
        <f>IF(B98="","",AE98+AH98)</f>
        <v>0</v>
      </c>
      <c r="AL98" s="1">
        <f>IF(B98="","",RANK(AK98,$AK$3:$AK$202,0))</f>
        <v>91</v>
      </c>
      <c r="AM98" s="13">
        <f>IF(B98="","",IF(LOOKUP(AL98,'[1]Fresno 2010 Pay Sheet'!$E$5:$E$35,'[1]Fresno 2010 Pay Sheet'!$F$5:$F$35)&gt;0,LOOKUP(AL98,'[1]Fresno 2010 Pay Sheet'!$E$5:$E$35,'[1]Fresno 2010 Pay Sheet'!$F$5:$F$35),0))</f>
        <v>0</v>
      </c>
      <c r="AN98" s="1">
        <f t="shared" si="145"/>
        <v>-3</v>
      </c>
      <c r="AO98" s="1">
        <f t="shared" si="73"/>
      </c>
      <c r="AP98" s="1">
        <f t="shared" si="74"/>
        <v>0</v>
      </c>
      <c r="AQ98" s="1">
        <f t="shared" si="75"/>
        <v>0</v>
      </c>
      <c r="AR98" s="1">
        <f t="shared" si="90"/>
      </c>
      <c r="AS98" s="1">
        <f t="shared" si="76"/>
        <v>0</v>
      </c>
      <c r="AT98" s="1">
        <f t="shared" si="77"/>
        <v>0</v>
      </c>
      <c r="AU98" s="1">
        <f t="shared" si="91"/>
      </c>
      <c r="AV98" s="1">
        <f t="shared" si="92"/>
        <v>0</v>
      </c>
      <c r="AW98" s="1">
        <f t="shared" si="78"/>
        <v>0</v>
      </c>
      <c r="AX98" s="1">
        <f t="shared" si="93"/>
        <v>60</v>
      </c>
      <c r="AY98" s="1">
        <f t="shared" si="79"/>
        <v>0</v>
      </c>
      <c r="AZ98" s="1">
        <f t="shared" si="94"/>
        <v>60</v>
      </c>
      <c r="BA98" s="1">
        <f t="shared" si="80"/>
      </c>
      <c r="BB98" s="1">
        <f t="shared" si="95"/>
      </c>
      <c r="BC98" s="1">
        <f t="shared" si="81"/>
      </c>
      <c r="BD98" s="1">
        <f t="shared" si="96"/>
      </c>
      <c r="BE98" s="1">
        <f t="shared" si="82"/>
        <v>0</v>
      </c>
      <c r="BF98" s="14">
        <f t="shared" si="97"/>
        <v>60</v>
      </c>
      <c r="BG98" s="1">
        <f t="shared" si="83"/>
        <v>0</v>
      </c>
      <c r="BH98" s="14">
        <f t="shared" si="98"/>
        <v>60</v>
      </c>
      <c r="BI98" s="14">
        <f t="shared" si="84"/>
        <v>0</v>
      </c>
      <c r="BJ98" s="14">
        <f t="shared" si="99"/>
        <v>60</v>
      </c>
      <c r="BK98" s="1">
        <f t="shared" si="85"/>
        <v>0</v>
      </c>
      <c r="BL98" s="14">
        <f t="shared" si="100"/>
        <v>60</v>
      </c>
      <c r="BM98" s="1">
        <f t="shared" si="86"/>
        <v>0</v>
      </c>
      <c r="BN98" s="14">
        <f t="shared" si="101"/>
        <v>60</v>
      </c>
      <c r="BO98" s="1">
        <f t="shared" si="87"/>
        <v>0</v>
      </c>
      <c r="BP98" s="14">
        <f t="shared" si="102"/>
        <v>60</v>
      </c>
      <c r="BQ98" s="1">
        <f t="shared" si="88"/>
        <v>0</v>
      </c>
      <c r="BR98" s="14">
        <f t="shared" si="103"/>
        <v>60</v>
      </c>
      <c r="BS98" s="1">
        <f t="shared" si="89"/>
        <v>0</v>
      </c>
      <c r="BT98" s="14">
        <f t="shared" si="104"/>
        <v>60</v>
      </c>
      <c r="BU98" s="1">
        <f t="shared" si="105"/>
      </c>
      <c r="BV98" s="1">
        <f t="shared" si="106"/>
      </c>
      <c r="BW98" s="1">
        <f t="shared" si="107"/>
      </c>
      <c r="BX98" s="1">
        <f t="shared" si="108"/>
      </c>
      <c r="BY98" s="1">
        <f t="shared" si="109"/>
      </c>
      <c r="BZ98" s="1">
        <f t="shared" si="110"/>
        <v>91</v>
      </c>
      <c r="CA98" s="1">
        <f t="shared" si="111"/>
        <v>14</v>
      </c>
      <c r="CB98" s="1">
        <f t="shared" si="112"/>
      </c>
      <c r="CC98" s="1">
        <f t="shared" si="113"/>
      </c>
      <c r="CD98" s="1">
        <f t="shared" si="114"/>
      </c>
      <c r="CE98" s="1">
        <f t="shared" si="115"/>
        <v>0</v>
      </c>
      <c r="CF98" s="1">
        <f t="shared" si="116"/>
      </c>
      <c r="CG98" s="1">
        <f t="shared" si="117"/>
      </c>
      <c r="CH98" s="1">
        <f t="shared" si="118"/>
      </c>
      <c r="CI98" s="1">
        <f t="shared" si="119"/>
      </c>
      <c r="CJ98" s="1">
        <f t="shared" si="120"/>
      </c>
      <c r="CK98" s="1">
        <f t="shared" si="121"/>
        <v>0</v>
      </c>
      <c r="CL98" s="1">
        <f t="shared" si="122"/>
      </c>
      <c r="CM98" s="1">
        <f t="shared" si="123"/>
      </c>
      <c r="CN98" s="1">
        <f t="shared" si="124"/>
      </c>
      <c r="CO98" s="1">
        <f t="shared" si="125"/>
      </c>
      <c r="CP98" s="1">
        <f t="shared" si="126"/>
      </c>
      <c r="CQ98" s="1">
        <f t="shared" si="127"/>
        <v>0</v>
      </c>
      <c r="CR98" s="1">
        <f t="shared" si="128"/>
      </c>
      <c r="CS98" s="1">
        <f t="shared" si="129"/>
      </c>
      <c r="CT98" s="1">
        <f t="shared" si="130"/>
      </c>
      <c r="CU98" s="1">
        <f t="shared" si="131"/>
      </c>
      <c r="CV98" s="1">
        <f t="shared" si="132"/>
      </c>
      <c r="CW98" s="1">
        <f t="shared" si="133"/>
      </c>
      <c r="CX98" s="1">
        <f t="shared" si="134"/>
      </c>
      <c r="CY98" s="1">
        <f t="shared" si="135"/>
      </c>
      <c r="CZ98" s="1">
        <f t="shared" si="136"/>
      </c>
      <c r="DA98" s="1">
        <f t="shared" si="137"/>
      </c>
      <c r="DB98" s="1">
        <f t="shared" si="138"/>
      </c>
      <c r="DC98" s="1">
        <f t="shared" si="139"/>
      </c>
      <c r="DD98" s="1">
        <f t="shared" si="140"/>
      </c>
      <c r="DE98" s="1">
        <f t="shared" si="141"/>
      </c>
      <c r="DF98" s="1">
        <f t="shared" si="142"/>
        <v>60</v>
      </c>
      <c r="DG98" s="1">
        <f t="shared" si="143"/>
      </c>
      <c r="DH98" s="2">
        <f t="shared" si="144"/>
        <v>0</v>
      </c>
      <c r="DI98" s="12"/>
      <c r="DJ98" s="12"/>
    </row>
    <row r="99" spans="1:114" ht="11.25" customHeight="1">
      <c r="A99" s="1">
        <v>79</v>
      </c>
      <c r="B99" s="11" t="s">
        <v>270</v>
      </c>
      <c r="C99" s="12" t="s">
        <v>104</v>
      </c>
      <c r="D99" s="11" t="s">
        <v>271</v>
      </c>
      <c r="E99" s="12" t="s">
        <v>104</v>
      </c>
      <c r="F99" s="16" t="s">
        <v>106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t="s">
        <v>175</v>
      </c>
      <c r="AE99" s="1">
        <f>IF(B99="","",SUM(G99:K99))</f>
        <v>0</v>
      </c>
      <c r="AF99" s="1">
        <f>IF(B99="","",RANK(AE99,$AE$3:$AE$202,0))</f>
        <v>81</v>
      </c>
      <c r="AG99" s="13">
        <f>IF(B99="","",IF(LOOKUP(AF99,'[1]Fresno 2010 Pay Sheet'!$A$5:$A$35,'[1]Fresno 2010 Pay Sheet'!$B$5:$B$35)&gt;0,LOOKUP(AF99,'[1]Fresno 2010 Pay Sheet'!$A$5:$A$35,'[1]Fresno 2010 Pay Sheet'!$B$5:$B$35),0))</f>
        <v>0</v>
      </c>
      <c r="AH99" s="1">
        <f>IF(B99="","",SUM(S99:W99))</f>
        <v>0</v>
      </c>
      <c r="AI99" s="1">
        <f>IF(B99="","",RANK(AH99,$AH$3:$AH$202,0))</f>
        <v>84</v>
      </c>
      <c r="AJ99" s="13">
        <f>IF(B99="","",IF(LOOKUP(AI99,'[1]Fresno 2010 Pay Sheet'!$C$5:$C$35,'[1]Fresno 2010 Pay Sheet'!$D$5:$D$35)&gt;0,LOOKUP(AI99,'[1]Fresno 2010 Pay Sheet'!$C$5:$C$35,'[1]Fresno 2010 Pay Sheet'!$D$5:$D$35),0))</f>
        <v>0</v>
      </c>
      <c r="AK99" s="1">
        <f>IF(B99="","",AE99+AH99)</f>
        <v>0</v>
      </c>
      <c r="AL99" s="1">
        <f>IF(B99="","",RANK(AK99,$AK$3:$AK$202,0))</f>
        <v>91</v>
      </c>
      <c r="AM99" s="13">
        <f>IF(B99="","",IF(LOOKUP(AL99,'[1]Fresno 2010 Pay Sheet'!$E$5:$E$35,'[1]Fresno 2010 Pay Sheet'!$F$5:$F$35)&gt;0,LOOKUP(AL99,'[1]Fresno 2010 Pay Sheet'!$E$5:$E$35,'[1]Fresno 2010 Pay Sheet'!$F$5:$F$35),0))</f>
        <v>0</v>
      </c>
      <c r="AN99" s="1">
        <f t="shared" si="145"/>
        <v>-3</v>
      </c>
      <c r="AO99" s="1">
        <f t="shared" si="73"/>
      </c>
      <c r="AP99" s="1">
        <f t="shared" si="74"/>
        <v>0</v>
      </c>
      <c r="AQ99" s="1">
        <f t="shared" si="75"/>
        <v>0</v>
      </c>
      <c r="AR99" s="1">
        <f t="shared" si="90"/>
      </c>
      <c r="AS99" s="1">
        <f t="shared" si="76"/>
        <v>0</v>
      </c>
      <c r="AT99" s="1">
        <f t="shared" si="77"/>
        <v>0</v>
      </c>
      <c r="AU99" s="1">
        <f t="shared" si="91"/>
      </c>
      <c r="AV99" s="1">
        <f t="shared" si="92"/>
        <v>0</v>
      </c>
      <c r="AW99" s="1">
        <f t="shared" si="78"/>
        <v>0</v>
      </c>
      <c r="AX99" s="1">
        <f t="shared" si="93"/>
        <v>79</v>
      </c>
      <c r="AY99" s="1">
        <f t="shared" si="79"/>
        <v>0</v>
      </c>
      <c r="AZ99" s="1">
        <f t="shared" si="94"/>
        <v>79</v>
      </c>
      <c r="BA99" s="1">
        <f t="shared" si="80"/>
      </c>
      <c r="BB99" s="1">
        <f t="shared" si="95"/>
      </c>
      <c r="BC99" s="1">
        <f t="shared" si="81"/>
      </c>
      <c r="BD99" s="1">
        <f t="shared" si="96"/>
      </c>
      <c r="BE99" s="1">
        <f t="shared" si="82"/>
        <v>0</v>
      </c>
      <c r="BF99" s="14">
        <f t="shared" si="97"/>
        <v>79</v>
      </c>
      <c r="BG99" s="1">
        <f t="shared" si="83"/>
        <v>0</v>
      </c>
      <c r="BH99" s="14">
        <f t="shared" si="98"/>
        <v>79</v>
      </c>
      <c r="BI99" s="14">
        <f t="shared" si="84"/>
        <v>0</v>
      </c>
      <c r="BJ99" s="14">
        <f t="shared" si="99"/>
        <v>79</v>
      </c>
      <c r="BK99" s="1">
        <f t="shared" si="85"/>
        <v>0</v>
      </c>
      <c r="BL99" s="14">
        <f t="shared" si="100"/>
        <v>79</v>
      </c>
      <c r="BM99" s="1">
        <f t="shared" si="86"/>
        <v>0</v>
      </c>
      <c r="BN99" s="14">
        <f t="shared" si="101"/>
        <v>79</v>
      </c>
      <c r="BO99" s="1">
        <f t="shared" si="87"/>
        <v>0</v>
      </c>
      <c r="BP99" s="14">
        <f t="shared" si="102"/>
        <v>79</v>
      </c>
      <c r="BQ99" s="1">
        <f t="shared" si="88"/>
        <v>0</v>
      </c>
      <c r="BR99" s="14">
        <f t="shared" si="103"/>
        <v>79</v>
      </c>
      <c r="BS99" s="1">
        <f t="shared" si="89"/>
        <v>0</v>
      </c>
      <c r="BT99" s="14">
        <f t="shared" si="104"/>
        <v>79</v>
      </c>
      <c r="BU99" s="1">
        <f t="shared" si="105"/>
        <v>91</v>
      </c>
      <c r="BV99" s="1">
        <f t="shared" si="106"/>
        <v>5</v>
      </c>
      <c r="BW99" s="1">
        <f t="shared" si="107"/>
      </c>
      <c r="BX99" s="1">
        <f t="shared" si="108"/>
      </c>
      <c r="BY99" s="1">
        <f t="shared" si="109"/>
      </c>
      <c r="BZ99" s="1">
        <f t="shared" si="110"/>
      </c>
      <c r="CA99" s="1">
        <f t="shared" si="111"/>
      </c>
      <c r="CB99" s="1">
        <f t="shared" si="112"/>
      </c>
      <c r="CC99" s="1">
        <f t="shared" si="113"/>
      </c>
      <c r="CD99" s="1">
        <f t="shared" si="114"/>
      </c>
      <c r="CE99" s="1">
        <f t="shared" si="115"/>
        <v>0</v>
      </c>
      <c r="CF99" s="1">
        <f t="shared" si="116"/>
      </c>
      <c r="CG99" s="1">
        <f t="shared" si="117"/>
      </c>
      <c r="CH99" s="1">
        <f t="shared" si="118"/>
      </c>
      <c r="CI99" s="1">
        <f t="shared" si="119"/>
      </c>
      <c r="CJ99" s="1">
        <f t="shared" si="120"/>
      </c>
      <c r="CK99" s="1">
        <f t="shared" si="121"/>
        <v>0</v>
      </c>
      <c r="CL99" s="1">
        <f t="shared" si="122"/>
      </c>
      <c r="CM99" s="1">
        <f t="shared" si="123"/>
      </c>
      <c r="CN99" s="1">
        <f t="shared" si="124"/>
      </c>
      <c r="CO99" s="1">
        <f t="shared" si="125"/>
      </c>
      <c r="CP99" s="1">
        <f t="shared" si="126"/>
      </c>
      <c r="CQ99" s="1">
        <f t="shared" si="127"/>
        <v>0</v>
      </c>
      <c r="CR99" s="1">
        <f t="shared" si="128"/>
      </c>
      <c r="CS99" s="1">
        <f t="shared" si="129"/>
      </c>
      <c r="CT99" s="1">
        <f t="shared" si="130"/>
      </c>
      <c r="CU99" s="1">
        <f t="shared" si="131"/>
      </c>
      <c r="CV99" s="1">
        <f t="shared" si="132"/>
      </c>
      <c r="CW99" s="1">
        <f t="shared" si="133"/>
      </c>
      <c r="CX99" s="1">
        <f t="shared" si="134"/>
      </c>
      <c r="CY99" s="1">
        <f t="shared" si="135"/>
      </c>
      <c r="CZ99" s="1">
        <f t="shared" si="136"/>
      </c>
      <c r="DA99" s="1">
        <f t="shared" si="137"/>
      </c>
      <c r="DB99" s="1">
        <f t="shared" si="138"/>
      </c>
      <c r="DC99" s="1">
        <f t="shared" si="139"/>
      </c>
      <c r="DD99" s="1">
        <f t="shared" si="140"/>
      </c>
      <c r="DE99" s="1">
        <f t="shared" si="141"/>
      </c>
      <c r="DF99" s="1">
        <f t="shared" si="142"/>
      </c>
      <c r="DG99" s="1">
        <f t="shared" si="143"/>
        <v>79</v>
      </c>
      <c r="DH99" s="2">
        <f t="shared" si="144"/>
        <v>0</v>
      </c>
      <c r="DI99" s="12"/>
      <c r="DJ99" s="12"/>
    </row>
    <row r="100" spans="1:114" ht="11.25" customHeight="1">
      <c r="A100" s="1">
        <v>83</v>
      </c>
      <c r="B100" s="11" t="s">
        <v>272</v>
      </c>
      <c r="C100" s="12" t="s">
        <v>273</v>
      </c>
      <c r="D100" s="11" t="s">
        <v>274</v>
      </c>
      <c r="E100" s="12" t="s">
        <v>275</v>
      </c>
      <c r="F100" s="16" t="s">
        <v>111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/>
      <c r="AE100" s="1">
        <f>IF(B100="","",SUM(G100:K100))</f>
        <v>0</v>
      </c>
      <c r="AF100" s="1">
        <f>IF(B100="","",RANK(AE100,$AE$3:$AE$202,0))</f>
        <v>81</v>
      </c>
      <c r="AG100" s="13">
        <f>IF(B100="","",IF(LOOKUP(AF100,'[1]Fresno 2010 Pay Sheet'!$A$5:$A$35,'[1]Fresno 2010 Pay Sheet'!$B$5:$B$35)&gt;0,LOOKUP(AF100,'[1]Fresno 2010 Pay Sheet'!$A$5:$A$35,'[1]Fresno 2010 Pay Sheet'!$B$5:$B$35),0))</f>
        <v>0</v>
      </c>
      <c r="AH100" s="1">
        <f>IF(B100="","",SUM(S100:W100))</f>
        <v>0</v>
      </c>
      <c r="AI100" s="1">
        <f>IF(B100="","",RANK(AH100,$AH$3:$AH$202,0))</f>
        <v>84</v>
      </c>
      <c r="AJ100" s="13">
        <f>IF(B100="","",IF(LOOKUP(AI100,'[1]Fresno 2010 Pay Sheet'!$C$5:$C$35,'[1]Fresno 2010 Pay Sheet'!$D$5:$D$35)&gt;0,LOOKUP(AI100,'[1]Fresno 2010 Pay Sheet'!$C$5:$C$35,'[1]Fresno 2010 Pay Sheet'!$D$5:$D$35),0))</f>
        <v>0</v>
      </c>
      <c r="AK100" s="1">
        <f>IF(B100="","",AE100+AH100)</f>
        <v>0</v>
      </c>
      <c r="AL100" s="1">
        <f>IF(B100="","",RANK(AK100,$AK$3:$AK$202,0))</f>
        <v>91</v>
      </c>
      <c r="AM100" s="13">
        <f>IF(B100="","",IF(LOOKUP(AL100,'[1]Fresno 2010 Pay Sheet'!$E$5:$E$35,'[1]Fresno 2010 Pay Sheet'!$F$5:$F$35)&gt;0,LOOKUP(AL100,'[1]Fresno 2010 Pay Sheet'!$E$5:$E$35,'[1]Fresno 2010 Pay Sheet'!$F$5:$F$35),0))</f>
        <v>0</v>
      </c>
      <c r="AN100" s="1">
        <f t="shared" si="145"/>
        <v>-3</v>
      </c>
      <c r="AO100" s="1">
        <f t="shared" si="73"/>
      </c>
      <c r="AP100" s="1">
        <f t="shared" si="74"/>
        <v>0</v>
      </c>
      <c r="AQ100" s="1">
        <f t="shared" si="75"/>
        <v>0</v>
      </c>
      <c r="AR100" s="1">
        <f t="shared" si="90"/>
      </c>
      <c r="AS100" s="1">
        <f t="shared" si="76"/>
        <v>0</v>
      </c>
      <c r="AT100" s="1">
        <f t="shared" si="77"/>
        <v>0</v>
      </c>
      <c r="AU100" s="1">
        <f t="shared" si="91"/>
      </c>
      <c r="AV100" s="1">
        <f t="shared" si="92"/>
        <v>0</v>
      </c>
      <c r="AW100" s="1">
        <f t="shared" si="78"/>
        <v>0</v>
      </c>
      <c r="AX100" s="1">
        <f t="shared" si="93"/>
        <v>83</v>
      </c>
      <c r="AY100" s="1">
        <f t="shared" si="79"/>
        <v>0</v>
      </c>
      <c r="AZ100" s="1">
        <f t="shared" si="94"/>
        <v>83</v>
      </c>
      <c r="BA100" s="1">
        <f t="shared" si="80"/>
      </c>
      <c r="BB100" s="1">
        <f t="shared" si="95"/>
      </c>
      <c r="BC100" s="1">
        <f t="shared" si="81"/>
      </c>
      <c r="BD100" s="1">
        <f t="shared" si="96"/>
      </c>
      <c r="BE100" s="1">
        <f t="shared" si="82"/>
        <v>0</v>
      </c>
      <c r="BF100" s="14">
        <f t="shared" si="97"/>
        <v>83</v>
      </c>
      <c r="BG100" s="1">
        <f t="shared" si="83"/>
        <v>0</v>
      </c>
      <c r="BH100" s="14">
        <f t="shared" si="98"/>
        <v>83</v>
      </c>
      <c r="BI100" s="14">
        <f t="shared" si="84"/>
        <v>0</v>
      </c>
      <c r="BJ100" s="14">
        <f t="shared" si="99"/>
        <v>83</v>
      </c>
      <c r="BK100" s="1">
        <f t="shared" si="85"/>
        <v>0</v>
      </c>
      <c r="BL100" s="14">
        <f t="shared" si="100"/>
        <v>83</v>
      </c>
      <c r="BM100" s="1">
        <f t="shared" si="86"/>
        <v>0</v>
      </c>
      <c r="BN100" s="14">
        <f t="shared" si="101"/>
        <v>83</v>
      </c>
      <c r="BO100" s="1">
        <f t="shared" si="87"/>
        <v>0</v>
      </c>
      <c r="BP100" s="14">
        <f t="shared" si="102"/>
        <v>83</v>
      </c>
      <c r="BQ100" s="1">
        <f t="shared" si="88"/>
        <v>0</v>
      </c>
      <c r="BR100" s="14">
        <f t="shared" si="103"/>
        <v>83</v>
      </c>
      <c r="BS100" s="1">
        <f t="shared" si="89"/>
        <v>0</v>
      </c>
      <c r="BT100" s="14">
        <f t="shared" si="104"/>
        <v>83</v>
      </c>
      <c r="BU100" s="1">
        <f t="shared" si="105"/>
      </c>
      <c r="BV100" s="1">
        <f t="shared" si="106"/>
      </c>
      <c r="BW100" s="1">
        <f t="shared" si="107"/>
      </c>
      <c r="BX100" s="1">
        <f t="shared" si="108"/>
      </c>
      <c r="BY100" s="1">
        <f t="shared" si="109"/>
      </c>
      <c r="BZ100" s="1">
        <f t="shared" si="110"/>
      </c>
      <c r="CA100" s="1">
        <f t="shared" si="111"/>
      </c>
      <c r="CB100" s="1">
        <f t="shared" si="112"/>
      </c>
      <c r="CC100" s="1">
        <f t="shared" si="113"/>
      </c>
      <c r="CD100" s="1">
        <f t="shared" si="114"/>
      </c>
      <c r="CE100" s="1">
        <f t="shared" si="115"/>
        <v>0</v>
      </c>
      <c r="CF100" s="1">
        <f t="shared" si="116"/>
      </c>
      <c r="CG100" s="1">
        <f t="shared" si="117"/>
      </c>
      <c r="CH100" s="1">
        <f t="shared" si="118"/>
      </c>
      <c r="CI100" s="1">
        <f t="shared" si="119"/>
      </c>
      <c r="CJ100" s="1">
        <f t="shared" si="120"/>
      </c>
      <c r="CK100" s="1">
        <f t="shared" si="121"/>
        <v>0</v>
      </c>
      <c r="CL100" s="1">
        <f t="shared" si="122"/>
      </c>
      <c r="CM100" s="1">
        <f t="shared" si="123"/>
      </c>
      <c r="CN100" s="1">
        <f t="shared" si="124"/>
      </c>
      <c r="CO100" s="1">
        <f t="shared" si="125"/>
      </c>
      <c r="CP100" s="1">
        <f t="shared" si="126"/>
      </c>
      <c r="CQ100" s="1">
        <f t="shared" si="127"/>
        <v>0</v>
      </c>
      <c r="CR100" s="1">
        <f t="shared" si="128"/>
      </c>
      <c r="CS100" s="1">
        <f t="shared" si="129"/>
      </c>
      <c r="CT100" s="1">
        <f t="shared" si="130"/>
      </c>
      <c r="CU100" s="1">
        <f t="shared" si="131"/>
      </c>
      <c r="CV100" s="1">
        <f t="shared" si="132"/>
      </c>
      <c r="CW100" s="1">
        <f t="shared" si="133"/>
      </c>
      <c r="CX100" s="1">
        <f t="shared" si="134"/>
      </c>
      <c r="CY100" s="1">
        <f t="shared" si="135"/>
      </c>
      <c r="CZ100" s="1">
        <f t="shared" si="136"/>
      </c>
      <c r="DA100" s="1">
        <f t="shared" si="137"/>
      </c>
      <c r="DB100" s="1">
        <f t="shared" si="138"/>
      </c>
      <c r="DC100" s="1">
        <f t="shared" si="139"/>
      </c>
      <c r="DD100" s="1">
        <f t="shared" si="140"/>
      </c>
      <c r="DE100" s="1">
        <f t="shared" si="141"/>
        <v>83</v>
      </c>
      <c r="DF100" s="1">
        <f t="shared" si="142"/>
      </c>
      <c r="DG100" s="1">
        <f t="shared" si="143"/>
      </c>
      <c r="DH100" s="2">
        <f t="shared" si="144"/>
        <v>0</v>
      </c>
      <c r="DI100" s="12"/>
      <c r="DJ100" s="12"/>
    </row>
    <row r="101" spans="1:114" ht="11.25" customHeight="1">
      <c r="A101" s="1">
        <v>88</v>
      </c>
      <c r="B101" s="11" t="s">
        <v>276</v>
      </c>
      <c r="C101" s="12" t="s">
        <v>129</v>
      </c>
      <c r="D101" s="11" t="s">
        <v>277</v>
      </c>
      <c r="E101" s="12" t="s">
        <v>129</v>
      </c>
      <c r="F101" s="16" t="s">
        <v>131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t="s">
        <v>278</v>
      </c>
      <c r="AE101" s="1">
        <f>IF(B101="","",SUM(G101:K101))</f>
        <v>0</v>
      </c>
      <c r="AF101" s="1">
        <f>IF(B101="","",RANK(AE101,$AE$3:$AE$202,0))</f>
        <v>81</v>
      </c>
      <c r="AG101" s="13">
        <f>IF(B101="","",IF(LOOKUP(AF101,'[1]Fresno 2010 Pay Sheet'!$A$5:$A$35,'[1]Fresno 2010 Pay Sheet'!$B$5:$B$35)&gt;0,LOOKUP(AF101,'[1]Fresno 2010 Pay Sheet'!$A$5:$A$35,'[1]Fresno 2010 Pay Sheet'!$B$5:$B$35),0))</f>
        <v>0</v>
      </c>
      <c r="AH101" s="1">
        <f>IF(B101="","",SUM(S101:W101))</f>
        <v>0</v>
      </c>
      <c r="AI101" s="1">
        <f>IF(B101="","",RANK(AH101,$AH$3:$AH$202,0))</f>
        <v>84</v>
      </c>
      <c r="AJ101" s="13">
        <f>IF(B101="","",IF(LOOKUP(AI101,'[1]Fresno 2010 Pay Sheet'!$C$5:$C$35,'[1]Fresno 2010 Pay Sheet'!$D$5:$D$35)&gt;0,LOOKUP(AI101,'[1]Fresno 2010 Pay Sheet'!$C$5:$C$35,'[1]Fresno 2010 Pay Sheet'!$D$5:$D$35),0))</f>
        <v>0</v>
      </c>
      <c r="AK101" s="1">
        <f>IF(B101="","",AE101+AH101)</f>
        <v>0</v>
      </c>
      <c r="AL101" s="1">
        <f>IF(B101="","",RANK(AK101,$AK$3:$AK$202,0))</f>
        <v>91</v>
      </c>
      <c r="AM101" s="13">
        <f>IF(B101="","",IF(LOOKUP(AL101,'[1]Fresno 2010 Pay Sheet'!$E$5:$E$35,'[1]Fresno 2010 Pay Sheet'!$F$5:$F$35)&gt;0,LOOKUP(AL101,'[1]Fresno 2010 Pay Sheet'!$E$5:$E$35,'[1]Fresno 2010 Pay Sheet'!$F$5:$F$35),0))</f>
        <v>0</v>
      </c>
      <c r="AN101" s="1">
        <f t="shared" si="145"/>
        <v>-3</v>
      </c>
      <c r="AO101" s="1">
        <f t="shared" si="73"/>
      </c>
      <c r="AP101" s="1">
        <f t="shared" si="74"/>
        <v>0</v>
      </c>
      <c r="AQ101" s="1">
        <f t="shared" si="75"/>
        <v>0</v>
      </c>
      <c r="AR101" s="1">
        <f t="shared" si="90"/>
      </c>
      <c r="AS101" s="1">
        <f t="shared" si="76"/>
        <v>0</v>
      </c>
      <c r="AT101" s="1">
        <f t="shared" si="77"/>
        <v>0</v>
      </c>
      <c r="AU101" s="1">
        <f t="shared" si="91"/>
      </c>
      <c r="AV101" s="1">
        <f t="shared" si="92"/>
        <v>0</v>
      </c>
      <c r="AW101" s="1">
        <f t="shared" si="78"/>
        <v>0</v>
      </c>
      <c r="AX101" s="1">
        <f t="shared" si="93"/>
        <v>88</v>
      </c>
      <c r="AY101" s="1">
        <f t="shared" si="79"/>
        <v>0</v>
      </c>
      <c r="AZ101" s="1">
        <f t="shared" si="94"/>
        <v>88</v>
      </c>
      <c r="BA101" s="1">
        <f t="shared" si="80"/>
      </c>
      <c r="BB101" s="1">
        <f t="shared" si="95"/>
      </c>
      <c r="BC101" s="1">
        <f t="shared" si="81"/>
      </c>
      <c r="BD101" s="1">
        <f t="shared" si="96"/>
      </c>
      <c r="BE101" s="1">
        <f t="shared" si="82"/>
        <v>0</v>
      </c>
      <c r="BF101" s="14">
        <f t="shared" si="97"/>
        <v>88</v>
      </c>
      <c r="BG101" s="1">
        <f t="shared" si="83"/>
        <v>0</v>
      </c>
      <c r="BH101" s="14">
        <f t="shared" si="98"/>
        <v>88</v>
      </c>
      <c r="BI101" s="14">
        <f t="shared" si="84"/>
        <v>0</v>
      </c>
      <c r="BJ101" s="14">
        <f t="shared" si="99"/>
        <v>88</v>
      </c>
      <c r="BK101" s="1">
        <f t="shared" si="85"/>
        <v>0</v>
      </c>
      <c r="BL101" s="14">
        <f t="shared" si="100"/>
        <v>88</v>
      </c>
      <c r="BM101" s="1">
        <f t="shared" si="86"/>
        <v>0</v>
      </c>
      <c r="BN101" s="14">
        <f t="shared" si="101"/>
        <v>88</v>
      </c>
      <c r="BO101" s="1">
        <f t="shared" si="87"/>
        <v>0</v>
      </c>
      <c r="BP101" s="14">
        <f t="shared" si="102"/>
        <v>88</v>
      </c>
      <c r="BQ101" s="1">
        <f t="shared" si="88"/>
        <v>0</v>
      </c>
      <c r="BR101" s="14">
        <f t="shared" si="103"/>
        <v>88</v>
      </c>
      <c r="BS101" s="1">
        <f t="shared" si="89"/>
        <v>0</v>
      </c>
      <c r="BT101" s="14">
        <f t="shared" si="104"/>
        <v>88</v>
      </c>
      <c r="BU101" s="1">
        <f t="shared" si="105"/>
      </c>
      <c r="BV101" s="1">
        <f t="shared" si="106"/>
      </c>
      <c r="BW101" s="1">
        <f t="shared" si="107"/>
      </c>
      <c r="BX101" s="1">
        <f t="shared" si="108"/>
      </c>
      <c r="BY101" s="1">
        <f t="shared" si="109"/>
      </c>
      <c r="BZ101" s="1">
        <f t="shared" si="110"/>
        <v>91</v>
      </c>
      <c r="CA101" s="1">
        <f t="shared" si="111"/>
        <v>14</v>
      </c>
      <c r="CB101" s="1">
        <f t="shared" si="112"/>
      </c>
      <c r="CC101" s="1">
        <f t="shared" si="113"/>
      </c>
      <c r="CD101" s="1">
        <f t="shared" si="114"/>
      </c>
      <c r="CE101" s="1">
        <f t="shared" si="115"/>
        <v>0</v>
      </c>
      <c r="CF101" s="1">
        <f t="shared" si="116"/>
      </c>
      <c r="CG101" s="1">
        <f t="shared" si="117"/>
      </c>
      <c r="CH101" s="1">
        <f t="shared" si="118"/>
      </c>
      <c r="CI101" s="1">
        <f t="shared" si="119"/>
      </c>
      <c r="CJ101" s="1">
        <f t="shared" si="120"/>
      </c>
      <c r="CK101" s="1">
        <f t="shared" si="121"/>
        <v>0</v>
      </c>
      <c r="CL101" s="1">
        <f t="shared" si="122"/>
      </c>
      <c r="CM101" s="1">
        <f t="shared" si="123"/>
      </c>
      <c r="CN101" s="1">
        <f t="shared" si="124"/>
      </c>
      <c r="CO101" s="1">
        <f t="shared" si="125"/>
      </c>
      <c r="CP101" s="1">
        <f t="shared" si="126"/>
      </c>
      <c r="CQ101" s="1">
        <f t="shared" si="127"/>
        <v>0</v>
      </c>
      <c r="CR101" s="1">
        <f t="shared" si="128"/>
      </c>
      <c r="CS101" s="1">
        <f t="shared" si="129"/>
      </c>
      <c r="CT101" s="1">
        <f t="shared" si="130"/>
      </c>
      <c r="CU101" s="1">
        <f t="shared" si="131"/>
      </c>
      <c r="CV101" s="1">
        <f t="shared" si="132"/>
      </c>
      <c r="CW101" s="1">
        <f t="shared" si="133"/>
      </c>
      <c r="CX101" s="1">
        <f t="shared" si="134"/>
      </c>
      <c r="CY101" s="1">
        <f t="shared" si="135"/>
      </c>
      <c r="CZ101" s="1">
        <f t="shared" si="136"/>
      </c>
      <c r="DA101" s="1">
        <f t="shared" si="137"/>
      </c>
      <c r="DB101" s="1">
        <f t="shared" si="138"/>
      </c>
      <c r="DC101" s="1">
        <f t="shared" si="139"/>
      </c>
      <c r="DD101" s="1">
        <f t="shared" si="140"/>
      </c>
      <c r="DE101" s="1">
        <f t="shared" si="141"/>
      </c>
      <c r="DF101" s="1">
        <f t="shared" si="142"/>
        <v>88</v>
      </c>
      <c r="DG101" s="1">
        <f t="shared" si="143"/>
      </c>
      <c r="DH101" s="2">
        <f t="shared" si="144"/>
        <v>0</v>
      </c>
      <c r="DI101" s="12"/>
      <c r="DJ101" s="12"/>
    </row>
    <row r="102" spans="1:114" ht="11.25" customHeight="1">
      <c r="A102" s="1">
        <v>89</v>
      </c>
      <c r="B102" s="11" t="s">
        <v>279</v>
      </c>
      <c r="C102" s="12" t="s">
        <v>129</v>
      </c>
      <c r="D102" s="11" t="s">
        <v>280</v>
      </c>
      <c r="E102" s="12" t="s">
        <v>129</v>
      </c>
      <c r="F102" s="16" t="s">
        <v>131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/>
      <c r="AE102" s="1">
        <f>IF(B102="","",SUM(G102:K102))</f>
        <v>0</v>
      </c>
      <c r="AF102" s="1">
        <f>IF(B102="","",RANK(AE102,$AE$3:$AE$202,0))</f>
        <v>81</v>
      </c>
      <c r="AG102" s="13">
        <f>IF(B102="","",IF(LOOKUP(AF102,'[1]Fresno 2010 Pay Sheet'!$A$5:$A$35,'[1]Fresno 2010 Pay Sheet'!$B$5:$B$35)&gt;0,LOOKUP(AF102,'[1]Fresno 2010 Pay Sheet'!$A$5:$A$35,'[1]Fresno 2010 Pay Sheet'!$B$5:$B$35),0))</f>
        <v>0</v>
      </c>
      <c r="AH102" s="1">
        <f>IF(B102="","",SUM(S102:W102))</f>
        <v>0</v>
      </c>
      <c r="AI102" s="1">
        <f>IF(B102="","",RANK(AH102,$AH$3:$AH$202,0))</f>
        <v>84</v>
      </c>
      <c r="AJ102" s="13">
        <f>IF(B102="","",IF(LOOKUP(AI102,'[1]Fresno 2010 Pay Sheet'!$C$5:$C$35,'[1]Fresno 2010 Pay Sheet'!$D$5:$D$35)&gt;0,LOOKUP(AI102,'[1]Fresno 2010 Pay Sheet'!$C$5:$C$35,'[1]Fresno 2010 Pay Sheet'!$D$5:$D$35),0))</f>
        <v>0</v>
      </c>
      <c r="AK102" s="1">
        <f>IF(B102="","",AE102+AH102)</f>
        <v>0</v>
      </c>
      <c r="AL102" s="1">
        <f>IF(B102="","",RANK(AK102,$AK$3:$AK$202,0))</f>
        <v>91</v>
      </c>
      <c r="AM102" s="13">
        <f>IF(B102="","",IF(LOOKUP(AL102,'[1]Fresno 2010 Pay Sheet'!$E$5:$E$35,'[1]Fresno 2010 Pay Sheet'!$F$5:$F$35)&gt;0,LOOKUP(AL102,'[1]Fresno 2010 Pay Sheet'!$E$5:$E$35,'[1]Fresno 2010 Pay Sheet'!$F$5:$F$35),0))</f>
        <v>0</v>
      </c>
      <c r="AN102" s="1">
        <f t="shared" si="145"/>
        <v>-3</v>
      </c>
      <c r="AO102" s="1">
        <f t="shared" si="73"/>
      </c>
      <c r="AP102" s="1">
        <f t="shared" si="74"/>
        <v>0</v>
      </c>
      <c r="AQ102" s="1">
        <f t="shared" si="75"/>
        <v>0</v>
      </c>
      <c r="AR102" s="1">
        <f t="shared" si="90"/>
      </c>
      <c r="AS102" s="1">
        <f t="shared" si="76"/>
        <v>0</v>
      </c>
      <c r="AT102" s="1">
        <f t="shared" si="77"/>
        <v>0</v>
      </c>
      <c r="AU102" s="1">
        <f t="shared" si="91"/>
      </c>
      <c r="AV102" s="1">
        <f t="shared" si="92"/>
        <v>0</v>
      </c>
      <c r="AW102" s="1">
        <f t="shared" si="78"/>
        <v>0</v>
      </c>
      <c r="AX102" s="1">
        <f t="shared" si="93"/>
        <v>89</v>
      </c>
      <c r="AY102" s="1">
        <f t="shared" si="79"/>
        <v>0</v>
      </c>
      <c r="AZ102" s="1">
        <f t="shared" si="94"/>
        <v>89</v>
      </c>
      <c r="BA102" s="1">
        <f t="shared" si="80"/>
      </c>
      <c r="BB102" s="1">
        <f t="shared" si="95"/>
      </c>
      <c r="BC102" s="1">
        <f t="shared" si="81"/>
      </c>
      <c r="BD102" s="1">
        <f t="shared" si="96"/>
      </c>
      <c r="BE102" s="1">
        <f t="shared" si="82"/>
        <v>0</v>
      </c>
      <c r="BF102" s="14">
        <f t="shared" si="97"/>
        <v>89</v>
      </c>
      <c r="BG102" s="1">
        <f t="shared" si="83"/>
        <v>0</v>
      </c>
      <c r="BH102" s="14">
        <f t="shared" si="98"/>
        <v>89</v>
      </c>
      <c r="BI102" s="14">
        <f t="shared" si="84"/>
        <v>0</v>
      </c>
      <c r="BJ102" s="14">
        <f t="shared" si="99"/>
        <v>89</v>
      </c>
      <c r="BK102" s="1">
        <f t="shared" si="85"/>
        <v>0</v>
      </c>
      <c r="BL102" s="14">
        <f t="shared" si="100"/>
        <v>89</v>
      </c>
      <c r="BM102" s="1">
        <f t="shared" si="86"/>
        <v>0</v>
      </c>
      <c r="BN102" s="14">
        <f t="shared" si="101"/>
        <v>89</v>
      </c>
      <c r="BO102" s="1">
        <f t="shared" si="87"/>
        <v>0</v>
      </c>
      <c r="BP102" s="14">
        <f t="shared" si="102"/>
        <v>89</v>
      </c>
      <c r="BQ102" s="1">
        <f t="shared" si="88"/>
        <v>0</v>
      </c>
      <c r="BR102" s="14">
        <f t="shared" si="103"/>
        <v>89</v>
      </c>
      <c r="BS102" s="1">
        <f t="shared" si="89"/>
        <v>0</v>
      </c>
      <c r="BT102" s="14">
        <f t="shared" si="104"/>
        <v>89</v>
      </c>
      <c r="BU102" s="1">
        <f t="shared" si="105"/>
      </c>
      <c r="BV102" s="1">
        <f t="shared" si="106"/>
      </c>
      <c r="BW102" s="1">
        <f t="shared" si="107"/>
      </c>
      <c r="BX102" s="1">
        <f t="shared" si="108"/>
      </c>
      <c r="BY102" s="1">
        <f t="shared" si="109"/>
      </c>
      <c r="BZ102" s="1">
        <f t="shared" si="110"/>
        <v>91</v>
      </c>
      <c r="CA102" s="1">
        <f t="shared" si="111"/>
        <v>14</v>
      </c>
      <c r="CB102" s="1">
        <f t="shared" si="112"/>
      </c>
      <c r="CC102" s="1">
        <f t="shared" si="113"/>
      </c>
      <c r="CD102" s="1">
        <f t="shared" si="114"/>
      </c>
      <c r="CE102" s="1">
        <f t="shared" si="115"/>
        <v>0</v>
      </c>
      <c r="CF102" s="1">
        <f t="shared" si="116"/>
      </c>
      <c r="CG102" s="1">
        <f t="shared" si="117"/>
      </c>
      <c r="CH102" s="1">
        <f t="shared" si="118"/>
      </c>
      <c r="CI102" s="1">
        <f t="shared" si="119"/>
      </c>
      <c r="CJ102" s="1">
        <f t="shared" si="120"/>
      </c>
      <c r="CK102" s="1">
        <f t="shared" si="121"/>
        <v>0</v>
      </c>
      <c r="CL102" s="1">
        <f t="shared" si="122"/>
      </c>
      <c r="CM102" s="1">
        <f t="shared" si="123"/>
      </c>
      <c r="CN102" s="1">
        <f t="shared" si="124"/>
      </c>
      <c r="CO102" s="1">
        <f t="shared" si="125"/>
      </c>
      <c r="CP102" s="1">
        <f t="shared" si="126"/>
      </c>
      <c r="CQ102" s="1">
        <f t="shared" si="127"/>
        <v>0</v>
      </c>
      <c r="CR102" s="1">
        <f t="shared" si="128"/>
      </c>
      <c r="CS102" s="1">
        <f t="shared" si="129"/>
      </c>
      <c r="CT102" s="1">
        <f t="shared" si="130"/>
      </c>
      <c r="CU102" s="1">
        <f t="shared" si="131"/>
      </c>
      <c r="CV102" s="1">
        <f t="shared" si="132"/>
      </c>
      <c r="CW102" s="1">
        <f t="shared" si="133"/>
      </c>
      <c r="CX102" s="1">
        <f t="shared" si="134"/>
      </c>
      <c r="CY102" s="1">
        <f t="shared" si="135"/>
      </c>
      <c r="CZ102" s="1">
        <f t="shared" si="136"/>
      </c>
      <c r="DA102" s="1">
        <f t="shared" si="137"/>
      </c>
      <c r="DB102" s="1">
        <f t="shared" si="138"/>
      </c>
      <c r="DC102" s="1">
        <f t="shared" si="139"/>
      </c>
      <c r="DD102" s="1">
        <f t="shared" si="140"/>
      </c>
      <c r="DE102" s="1">
        <f t="shared" si="141"/>
      </c>
      <c r="DF102" s="1">
        <f t="shared" si="142"/>
        <v>89</v>
      </c>
      <c r="DG102" s="1">
        <f t="shared" si="143"/>
      </c>
      <c r="DH102" s="2">
        <f t="shared" si="144"/>
        <v>0</v>
      </c>
      <c r="DI102" s="12"/>
      <c r="DJ102" s="12"/>
    </row>
    <row r="103" spans="1:114" ht="11.25" customHeight="1">
      <c r="A103" s="1">
        <v>92</v>
      </c>
      <c r="B103" s="11" t="s">
        <v>281</v>
      </c>
      <c r="C103" s="12" t="s">
        <v>282</v>
      </c>
      <c r="D103" s="11" t="s">
        <v>283</v>
      </c>
      <c r="E103" s="12" t="s">
        <v>284</v>
      </c>
      <c r="F103" s="12" t="s">
        <v>111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/>
      <c r="AE103" s="1">
        <f>IF(B103="","",SUM(G103:K103))</f>
        <v>0</v>
      </c>
      <c r="AF103" s="1">
        <f>IF(B103="","",RANK(AE103,$AE$3:$AE$202,0))</f>
        <v>81</v>
      </c>
      <c r="AG103" s="13">
        <f>IF(B103="","",IF(LOOKUP(AF103,'[1]Fresno 2010 Pay Sheet'!$A$5:$A$35,'[1]Fresno 2010 Pay Sheet'!$B$5:$B$35)&gt;0,LOOKUP(AF103,'[1]Fresno 2010 Pay Sheet'!$A$5:$A$35,'[1]Fresno 2010 Pay Sheet'!$B$5:$B$35),0))</f>
        <v>0</v>
      </c>
      <c r="AH103" s="1">
        <f>IF(B103="","",SUM(S103:W103))</f>
        <v>0</v>
      </c>
      <c r="AI103" s="1">
        <f>IF(B103="","",RANK(AH103,$AH$3:$AH$202,0))</f>
        <v>84</v>
      </c>
      <c r="AJ103" s="13">
        <f>IF(B103="","",IF(LOOKUP(AI103,'[1]Fresno 2010 Pay Sheet'!$C$5:$C$35,'[1]Fresno 2010 Pay Sheet'!$D$5:$D$35)&gt;0,LOOKUP(AI103,'[1]Fresno 2010 Pay Sheet'!$C$5:$C$35,'[1]Fresno 2010 Pay Sheet'!$D$5:$D$35),0))</f>
        <v>0</v>
      </c>
      <c r="AK103" s="1">
        <f>IF(B103="","",AE103+AH103)</f>
        <v>0</v>
      </c>
      <c r="AL103" s="1">
        <f>IF(B103="","",RANK(AK103,$AK$3:$AK$202,0))</f>
        <v>91</v>
      </c>
      <c r="AM103" s="13">
        <f>IF(B103="","",IF(LOOKUP(AL103,'[1]Fresno 2010 Pay Sheet'!$E$5:$E$35,'[1]Fresno 2010 Pay Sheet'!$F$5:$F$35)&gt;0,LOOKUP(AL103,'[1]Fresno 2010 Pay Sheet'!$E$5:$E$35,'[1]Fresno 2010 Pay Sheet'!$F$5:$F$35),0))</f>
        <v>0</v>
      </c>
      <c r="AN103" s="1">
        <f t="shared" si="145"/>
        <v>-3</v>
      </c>
      <c r="AO103" s="1">
        <f t="shared" si="73"/>
      </c>
      <c r="AP103" s="1">
        <f t="shared" si="74"/>
        <v>0</v>
      </c>
      <c r="AQ103" s="1">
        <f t="shared" si="75"/>
        <v>0</v>
      </c>
      <c r="AR103" s="1">
        <f t="shared" si="90"/>
      </c>
      <c r="AS103" s="1">
        <f t="shared" si="76"/>
        <v>0</v>
      </c>
      <c r="AT103" s="1">
        <f t="shared" si="77"/>
        <v>0</v>
      </c>
      <c r="AU103" s="1">
        <f t="shared" si="91"/>
      </c>
      <c r="AV103" s="1">
        <f t="shared" si="92"/>
        <v>0</v>
      </c>
      <c r="AW103" s="1">
        <f t="shared" si="78"/>
        <v>0</v>
      </c>
      <c r="AX103" s="1">
        <f t="shared" si="93"/>
        <v>92</v>
      </c>
      <c r="AY103" s="1">
        <f t="shared" si="79"/>
        <v>0</v>
      </c>
      <c r="AZ103" s="1">
        <f t="shared" si="94"/>
        <v>92</v>
      </c>
      <c r="BA103" s="1">
        <f t="shared" si="80"/>
      </c>
      <c r="BB103" s="1">
        <f t="shared" si="95"/>
      </c>
      <c r="BC103" s="1">
        <f t="shared" si="81"/>
      </c>
      <c r="BD103" s="1">
        <f t="shared" si="96"/>
      </c>
      <c r="BE103" s="1">
        <f t="shared" si="82"/>
        <v>0</v>
      </c>
      <c r="BF103" s="14">
        <f t="shared" si="97"/>
        <v>92</v>
      </c>
      <c r="BG103" s="1">
        <f t="shared" si="83"/>
        <v>0</v>
      </c>
      <c r="BH103" s="14">
        <f t="shared" si="98"/>
        <v>92</v>
      </c>
      <c r="BI103" s="14">
        <f t="shared" si="84"/>
        <v>0</v>
      </c>
      <c r="BJ103" s="14">
        <f t="shared" si="99"/>
        <v>92</v>
      </c>
      <c r="BK103" s="1">
        <f t="shared" si="85"/>
        <v>0</v>
      </c>
      <c r="BL103" s="14">
        <f t="shared" si="100"/>
        <v>92</v>
      </c>
      <c r="BM103" s="1">
        <f t="shared" si="86"/>
        <v>0</v>
      </c>
      <c r="BN103" s="14">
        <f t="shared" si="101"/>
        <v>92</v>
      </c>
      <c r="BO103" s="1">
        <f t="shared" si="87"/>
        <v>0</v>
      </c>
      <c r="BP103" s="14">
        <f t="shared" si="102"/>
        <v>92</v>
      </c>
      <c r="BQ103" s="1">
        <f t="shared" si="88"/>
        <v>0</v>
      </c>
      <c r="BR103" s="14">
        <f t="shared" si="103"/>
        <v>92</v>
      </c>
      <c r="BS103" s="1">
        <f t="shared" si="89"/>
        <v>0</v>
      </c>
      <c r="BT103" s="14">
        <f t="shared" si="104"/>
        <v>92</v>
      </c>
      <c r="BU103" s="1">
        <f t="shared" si="105"/>
      </c>
      <c r="BV103" s="1">
        <f t="shared" si="106"/>
      </c>
      <c r="BW103" s="1">
        <f t="shared" si="107"/>
      </c>
      <c r="BX103" s="1">
        <f t="shared" si="108"/>
      </c>
      <c r="BY103" s="1">
        <f t="shared" si="109"/>
      </c>
      <c r="BZ103" s="1">
        <f t="shared" si="110"/>
      </c>
      <c r="CA103" s="1">
        <f t="shared" si="111"/>
      </c>
      <c r="CB103" s="1">
        <f t="shared" si="112"/>
      </c>
      <c r="CC103" s="1">
        <f t="shared" si="113"/>
      </c>
      <c r="CD103" s="1">
        <f t="shared" si="114"/>
      </c>
      <c r="CE103" s="1">
        <f t="shared" si="115"/>
        <v>0</v>
      </c>
      <c r="CF103" s="1">
        <f t="shared" si="116"/>
      </c>
      <c r="CG103" s="1">
        <f t="shared" si="117"/>
      </c>
      <c r="CH103" s="1">
        <f t="shared" si="118"/>
      </c>
      <c r="CI103" s="1">
        <f t="shared" si="119"/>
      </c>
      <c r="CJ103" s="1">
        <f t="shared" si="120"/>
      </c>
      <c r="CK103" s="1">
        <f t="shared" si="121"/>
        <v>0</v>
      </c>
      <c r="CL103" s="1">
        <f t="shared" si="122"/>
      </c>
      <c r="CM103" s="1">
        <f t="shared" si="123"/>
      </c>
      <c r="CN103" s="1">
        <f t="shared" si="124"/>
      </c>
      <c r="CO103" s="1">
        <f t="shared" si="125"/>
      </c>
      <c r="CP103" s="1">
        <f t="shared" si="126"/>
      </c>
      <c r="CQ103" s="1">
        <f t="shared" si="127"/>
        <v>0</v>
      </c>
      <c r="CR103" s="1">
        <f t="shared" si="128"/>
      </c>
      <c r="CS103" s="1">
        <f t="shared" si="129"/>
      </c>
      <c r="CT103" s="1">
        <f t="shared" si="130"/>
      </c>
      <c r="CU103" s="1">
        <f t="shared" si="131"/>
      </c>
      <c r="CV103" s="1">
        <f t="shared" si="132"/>
      </c>
      <c r="CW103" s="1">
        <f t="shared" si="133"/>
      </c>
      <c r="CX103" s="1">
        <f t="shared" si="134"/>
      </c>
      <c r="CY103" s="1">
        <f t="shared" si="135"/>
      </c>
      <c r="CZ103" s="1">
        <f t="shared" si="136"/>
      </c>
      <c r="DA103" s="1">
        <f t="shared" si="137"/>
      </c>
      <c r="DB103" s="1">
        <f t="shared" si="138"/>
      </c>
      <c r="DC103" s="1">
        <f t="shared" si="139"/>
      </c>
      <c r="DD103" s="1">
        <f t="shared" si="140"/>
      </c>
      <c r="DE103" s="1">
        <f t="shared" si="141"/>
        <v>92</v>
      </c>
      <c r="DF103" s="1">
        <f t="shared" si="142"/>
      </c>
      <c r="DG103" s="1">
        <f t="shared" si="143"/>
      </c>
      <c r="DH103" s="2">
        <f t="shared" si="144"/>
        <v>0</v>
      </c>
      <c r="DI103" s="12"/>
      <c r="DJ103" s="12"/>
    </row>
    <row r="104" spans="1:114" ht="11.25" customHeight="1">
      <c r="A104" s="1">
        <v>102</v>
      </c>
      <c r="B104" s="11" t="s">
        <v>285</v>
      </c>
      <c r="C104" s="12" t="s">
        <v>213</v>
      </c>
      <c r="D104" s="17" t="s">
        <v>286</v>
      </c>
      <c r="E104" s="12" t="s">
        <v>213</v>
      </c>
      <c r="F104" s="18" t="s">
        <v>111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S104" s="1" t="s">
        <v>253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E104" s="1">
        <f>IF(B104="","",SUM(G104:K104))</f>
        <v>0</v>
      </c>
      <c r="AF104" s="1">
        <f>IF(B104="","",RANK(AE104,$AE$3:$AE$202,0))</f>
        <v>81</v>
      </c>
      <c r="AG104" s="13">
        <f>IF(B104="","",IF(LOOKUP(AF104,'[1]Fresno 2010 Pay Sheet'!$A$5:$A$35,'[1]Fresno 2010 Pay Sheet'!$B$5:$B$35)&gt;0,LOOKUP(AF104,'[1]Fresno 2010 Pay Sheet'!$A$5:$A$35,'[1]Fresno 2010 Pay Sheet'!$B$5:$B$35),0))</f>
        <v>0</v>
      </c>
      <c r="AH104" s="1">
        <f>IF(B104="","",SUM(S104:W104))</f>
        <v>0</v>
      </c>
      <c r="AI104" s="1">
        <f>IF(B104="","",RANK(AH104,$AH$3:$AH$202,0))</f>
        <v>84</v>
      </c>
      <c r="AJ104" s="13">
        <f>IF(B104="","",IF(LOOKUP(AI104,'[1]Fresno 2010 Pay Sheet'!$C$5:$C$35,'[1]Fresno 2010 Pay Sheet'!$D$5:$D$35)&gt;0,LOOKUP(AI104,'[1]Fresno 2010 Pay Sheet'!$C$5:$C$35,'[1]Fresno 2010 Pay Sheet'!$D$5:$D$35),0))</f>
        <v>0</v>
      </c>
      <c r="AK104" s="1">
        <f>IF(B104="","",AE104+AH104)</f>
        <v>0</v>
      </c>
      <c r="AL104" s="1">
        <f>IF(B104="","",RANK(AK104,$AK$3:$AK$202,0))</f>
        <v>91</v>
      </c>
      <c r="AM104" s="13">
        <f>IF(B104="","",IF(LOOKUP(AL104,'[1]Fresno 2010 Pay Sheet'!$E$5:$E$35,'[1]Fresno 2010 Pay Sheet'!$F$5:$F$35)&gt;0,LOOKUP(AL104,'[1]Fresno 2010 Pay Sheet'!$E$5:$E$35,'[1]Fresno 2010 Pay Sheet'!$F$5:$F$35),0))</f>
        <v>0</v>
      </c>
      <c r="AN104" s="1">
        <f t="shared" si="145"/>
        <v>-3</v>
      </c>
      <c r="AO104" s="1">
        <f t="shared" si="73"/>
      </c>
      <c r="AP104" s="1">
        <f t="shared" si="74"/>
        <v>0</v>
      </c>
      <c r="AQ104" s="1">
        <f t="shared" si="75"/>
        <v>0</v>
      </c>
      <c r="AR104" s="1">
        <f t="shared" si="90"/>
      </c>
      <c r="AS104" s="1">
        <f t="shared" si="76"/>
        <v>0</v>
      </c>
      <c r="AT104" s="1">
        <f t="shared" si="77"/>
        <v>0</v>
      </c>
      <c r="AU104" s="1">
        <f t="shared" si="91"/>
      </c>
      <c r="AV104" s="1">
        <f t="shared" si="92"/>
        <v>0</v>
      </c>
      <c r="AW104" s="1">
        <f t="shared" si="78"/>
        <v>0</v>
      </c>
      <c r="AX104" s="1">
        <f t="shared" si="93"/>
        <v>102</v>
      </c>
      <c r="AY104" s="1">
        <f t="shared" si="79"/>
        <v>0</v>
      </c>
      <c r="AZ104" s="1">
        <f t="shared" si="94"/>
        <v>102</v>
      </c>
      <c r="BA104" s="1">
        <f t="shared" si="80"/>
      </c>
      <c r="BB104" s="1">
        <f t="shared" si="95"/>
      </c>
      <c r="BC104" s="1">
        <f t="shared" si="81"/>
      </c>
      <c r="BD104" s="1">
        <f t="shared" si="96"/>
      </c>
      <c r="BE104" s="1">
        <f t="shared" si="82"/>
        <v>0</v>
      </c>
      <c r="BF104" s="14">
        <f t="shared" si="97"/>
        <v>102</v>
      </c>
      <c r="BG104" s="1">
        <f t="shared" si="83"/>
        <v>0</v>
      </c>
      <c r="BH104" s="14">
        <f t="shared" si="98"/>
        <v>102</v>
      </c>
      <c r="BI104" s="14">
        <f t="shared" si="84"/>
        <v>0</v>
      </c>
      <c r="BJ104" s="14">
        <f t="shared" si="99"/>
        <v>102</v>
      </c>
      <c r="BK104" s="1">
        <f t="shared" si="85"/>
        <v>0</v>
      </c>
      <c r="BL104" s="14">
        <f t="shared" si="100"/>
        <v>102</v>
      </c>
      <c r="BM104" s="1">
        <f t="shared" si="86"/>
        <v>0</v>
      </c>
      <c r="BN104" s="14">
        <f t="shared" si="101"/>
        <v>102</v>
      </c>
      <c r="BO104" s="1">
        <f t="shared" si="87"/>
        <v>0</v>
      </c>
      <c r="BP104" s="14">
        <f t="shared" si="102"/>
        <v>102</v>
      </c>
      <c r="BQ104" s="1">
        <f t="shared" si="88"/>
        <v>0</v>
      </c>
      <c r="BR104" s="14">
        <f t="shared" si="103"/>
        <v>102</v>
      </c>
      <c r="BS104" s="1">
        <f t="shared" si="89"/>
        <v>0</v>
      </c>
      <c r="BT104" s="14">
        <f t="shared" si="104"/>
        <v>102</v>
      </c>
      <c r="BU104" s="1">
        <f t="shared" si="105"/>
      </c>
      <c r="BV104" s="1">
        <f t="shared" si="106"/>
      </c>
      <c r="BW104" s="1">
        <f t="shared" si="107"/>
      </c>
      <c r="BX104" s="1">
        <f t="shared" si="108"/>
      </c>
      <c r="BY104" s="1">
        <f t="shared" si="109"/>
      </c>
      <c r="BZ104" s="1">
        <f t="shared" si="110"/>
      </c>
      <c r="CA104" s="1">
        <f t="shared" si="111"/>
      </c>
      <c r="CB104" s="1">
        <f t="shared" si="112"/>
      </c>
      <c r="CC104" s="1">
        <f t="shared" si="113"/>
      </c>
      <c r="CD104" s="1">
        <f t="shared" si="114"/>
      </c>
      <c r="CE104" s="1">
        <f t="shared" si="115"/>
        <v>0</v>
      </c>
      <c r="CF104" s="1">
        <f t="shared" si="116"/>
      </c>
      <c r="CG104" s="1">
        <f t="shared" si="117"/>
      </c>
      <c r="CH104" s="1">
        <f t="shared" si="118"/>
      </c>
      <c r="CI104" s="1">
        <f t="shared" si="119"/>
      </c>
      <c r="CJ104" s="1">
        <f t="shared" si="120"/>
      </c>
      <c r="CK104" s="1">
        <f t="shared" si="121"/>
        <v>0</v>
      </c>
      <c r="CL104" s="1">
        <f t="shared" si="122"/>
      </c>
      <c r="CM104" s="1">
        <f t="shared" si="123"/>
      </c>
      <c r="CN104" s="1">
        <f t="shared" si="124"/>
      </c>
      <c r="CO104" s="1">
        <f t="shared" si="125"/>
      </c>
      <c r="CP104" s="1">
        <f t="shared" si="126"/>
      </c>
      <c r="CQ104" s="1">
        <f t="shared" si="127"/>
        <v>0</v>
      </c>
      <c r="CR104" s="1">
        <f t="shared" si="128"/>
      </c>
      <c r="CS104" s="1">
        <f t="shared" si="129"/>
      </c>
      <c r="CT104" s="1">
        <f t="shared" si="130"/>
      </c>
      <c r="CU104" s="1">
        <f t="shared" si="131"/>
      </c>
      <c r="CV104" s="1">
        <f t="shared" si="132"/>
      </c>
      <c r="CW104" s="1">
        <f t="shared" si="133"/>
      </c>
      <c r="CX104" s="1">
        <f t="shared" si="134"/>
      </c>
      <c r="CY104" s="1">
        <f t="shared" si="135"/>
      </c>
      <c r="CZ104" s="1">
        <f t="shared" si="136"/>
      </c>
      <c r="DA104" s="1">
        <f t="shared" si="137"/>
      </c>
      <c r="DB104" s="1">
        <f t="shared" si="138"/>
      </c>
      <c r="DC104" s="1">
        <f t="shared" si="139"/>
      </c>
      <c r="DD104" s="1">
        <f t="shared" si="140"/>
      </c>
      <c r="DE104" s="1">
        <f t="shared" si="141"/>
        <v>102</v>
      </c>
      <c r="DF104" s="1">
        <f t="shared" si="142"/>
      </c>
      <c r="DG104" s="1">
        <f t="shared" si="143"/>
      </c>
      <c r="DH104" s="2">
        <f t="shared" si="144"/>
        <v>0</v>
      </c>
      <c r="DI104" s="12"/>
      <c r="DJ104" s="12"/>
    </row>
    <row r="105" spans="1:112" ht="11.25" customHeight="1" hidden="1">
      <c r="A105" s="1">
        <v>103</v>
      </c>
      <c r="B105" s="1"/>
      <c r="C105" s="12" t="s">
        <v>253</v>
      </c>
      <c r="D105" s="1"/>
      <c r="E105" s="12" t="s">
        <v>253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E105" s="1">
        <f aca="true" t="shared" si="146" ref="AE105:AE168">IF(B105="","",SUM(G105:K105))</f>
      </c>
      <c r="AF105" s="1">
        <f aca="true" t="shared" si="147" ref="AF105:AF168">IF(B105="","",RANK(AE105,$AE$3:$AE$202,0))</f>
      </c>
      <c r="AG105" s="13">
        <f>IF(B105="","",IF(LOOKUP(AF105,'[1]Fresno 2010 Pay Sheet'!$A$5:$A$35,'[1]Fresno 2010 Pay Sheet'!$B$5:$B$35)&gt;0,LOOKUP(AF105,'[1]Fresno 2010 Pay Sheet'!$A$5:$A$35,'[1]Fresno 2010 Pay Sheet'!$B$5:$B$35),0))</f>
      </c>
      <c r="AH105" s="1">
        <f aca="true" t="shared" si="148" ref="AH105:AH168">IF(B105="","",SUM(S105:W105))</f>
      </c>
      <c r="AI105" s="1">
        <f aca="true" t="shared" si="149" ref="AI105:AI168">IF(B105="","",RANK(AH105,$AH$3:$AH$202,0))</f>
      </c>
      <c r="AJ105" s="13">
        <f>IF(B105="","",IF(LOOKUP(AI105,'[1]Fresno 2010 Pay Sheet'!$C$5:$C$35,'[1]Fresno 2010 Pay Sheet'!$D$5:$D$35)&gt;0,LOOKUP(AI105,'[1]Fresno 2010 Pay Sheet'!$C$5:$C$35,'[1]Fresno 2010 Pay Sheet'!$D$5:$D$35),0))</f>
      </c>
      <c r="AK105" s="1">
        <f aca="true" t="shared" si="150" ref="AK105:AK168">IF(B105="","",AE105+AH105)</f>
      </c>
      <c r="AL105" s="1">
        <f aca="true" t="shared" si="151" ref="AL105:AL168">IF(B105="","",RANK(AK105,$AK$3:$AK$202,0))</f>
      </c>
      <c r="AM105" s="13">
        <f>IF(B105="","",IF(LOOKUP(AL105,'[1]Fresno 2010 Pay Sheet'!$E$5:$E$35,'[1]Fresno 2010 Pay Sheet'!$F$5:$F$35)&gt;0,LOOKUP(AL105,'[1]Fresno 2010 Pay Sheet'!$E$5:$E$35,'[1]Fresno 2010 Pay Sheet'!$F$5:$F$35),0))</f>
      </c>
      <c r="AN105" s="1">
        <f t="shared" si="145"/>
      </c>
      <c r="AO105" s="1">
        <f t="shared" si="73"/>
      </c>
      <c r="AP105" s="1">
        <f t="shared" si="74"/>
      </c>
      <c r="AQ105" s="1">
        <f t="shared" si="75"/>
      </c>
      <c r="AR105" s="1">
        <f t="shared" si="90"/>
      </c>
      <c r="AS105" s="1">
        <f t="shared" si="76"/>
      </c>
      <c r="AT105" s="1">
        <f t="shared" si="77"/>
      </c>
      <c r="AU105" s="1">
        <f t="shared" si="91"/>
      </c>
      <c r="AV105" s="1">
        <f t="shared" si="92"/>
      </c>
      <c r="AW105" s="1">
        <f t="shared" si="78"/>
      </c>
      <c r="AX105" s="1">
        <f t="shared" si="93"/>
      </c>
      <c r="AY105" s="1">
        <f t="shared" si="79"/>
      </c>
      <c r="AZ105" s="1">
        <f t="shared" si="94"/>
      </c>
      <c r="BA105" s="1">
        <f t="shared" si="80"/>
      </c>
      <c r="BB105" s="1">
        <f t="shared" si="95"/>
      </c>
      <c r="BC105" s="1">
        <f t="shared" si="81"/>
      </c>
      <c r="BD105" s="1">
        <f t="shared" si="96"/>
      </c>
      <c r="BE105" s="1">
        <f t="shared" si="82"/>
      </c>
      <c r="BF105" s="14">
        <f t="shared" si="97"/>
      </c>
      <c r="BG105" s="1">
        <f t="shared" si="83"/>
      </c>
      <c r="BH105" s="14">
        <f t="shared" si="98"/>
      </c>
      <c r="BI105" s="14">
        <f t="shared" si="84"/>
      </c>
      <c r="BJ105" s="14">
        <f t="shared" si="99"/>
      </c>
      <c r="BK105" s="1">
        <f t="shared" si="85"/>
      </c>
      <c r="BL105" s="14">
        <f t="shared" si="100"/>
      </c>
      <c r="BM105" s="1">
        <f t="shared" si="86"/>
      </c>
      <c r="BN105" s="14">
        <f t="shared" si="101"/>
      </c>
      <c r="BO105" s="1">
        <f t="shared" si="87"/>
      </c>
      <c r="BP105" s="14">
        <f t="shared" si="102"/>
      </c>
      <c r="BQ105" s="1">
        <f t="shared" si="88"/>
      </c>
      <c r="BR105" s="14">
        <f t="shared" si="103"/>
      </c>
      <c r="BS105" s="1">
        <f t="shared" si="89"/>
      </c>
      <c r="BT105" s="14">
        <f t="shared" si="104"/>
      </c>
      <c r="BU105" s="1">
        <f t="shared" si="105"/>
      </c>
      <c r="BV105" s="1">
        <f t="shared" si="106"/>
      </c>
      <c r="BW105" s="1">
        <f t="shared" si="107"/>
      </c>
      <c r="BX105" s="1">
        <f t="shared" si="108"/>
      </c>
      <c r="BY105" s="1">
        <f t="shared" si="109"/>
      </c>
      <c r="BZ105" s="1">
        <f t="shared" si="110"/>
      </c>
      <c r="CA105" s="1">
        <f t="shared" si="111"/>
      </c>
      <c r="CB105" s="1">
        <f t="shared" si="112"/>
      </c>
      <c r="CC105" s="1">
        <f t="shared" si="113"/>
      </c>
      <c r="CD105" s="1">
        <f t="shared" si="114"/>
      </c>
      <c r="CE105" s="1">
        <f t="shared" si="115"/>
      </c>
      <c r="CF105" s="1">
        <f t="shared" si="116"/>
      </c>
      <c r="CG105" s="1">
        <f t="shared" si="117"/>
      </c>
      <c r="CH105" s="1">
        <f t="shared" si="118"/>
      </c>
      <c r="CI105" s="1">
        <f t="shared" si="119"/>
      </c>
      <c r="CJ105" s="1">
        <f t="shared" si="120"/>
      </c>
      <c r="CK105" s="1">
        <f t="shared" si="121"/>
      </c>
      <c r="CL105" s="1">
        <f t="shared" si="122"/>
      </c>
      <c r="CM105" s="1">
        <f t="shared" si="123"/>
      </c>
      <c r="CN105" s="1">
        <f t="shared" si="124"/>
      </c>
      <c r="CO105" s="1">
        <f t="shared" si="125"/>
      </c>
      <c r="CP105" s="1">
        <f t="shared" si="126"/>
      </c>
      <c r="CQ105" s="1">
        <f t="shared" si="127"/>
      </c>
      <c r="CR105" s="1">
        <f t="shared" si="128"/>
      </c>
      <c r="CS105" s="1">
        <f t="shared" si="129"/>
      </c>
      <c r="CT105" s="1">
        <f t="shared" si="130"/>
      </c>
      <c r="CU105" s="1">
        <f t="shared" si="131"/>
      </c>
      <c r="CV105" s="1">
        <f t="shared" si="132"/>
      </c>
      <c r="CW105" s="1">
        <f t="shared" si="133"/>
      </c>
      <c r="CX105" s="1">
        <f t="shared" si="134"/>
      </c>
      <c r="CY105" s="1">
        <f t="shared" si="135"/>
      </c>
      <c r="CZ105" s="1">
        <f t="shared" si="136"/>
      </c>
      <c r="DA105" s="1">
        <f t="shared" si="137"/>
      </c>
      <c r="DB105" s="1">
        <f t="shared" si="138"/>
      </c>
      <c r="DC105" s="1">
        <f t="shared" si="139"/>
      </c>
      <c r="DD105" s="1">
        <f t="shared" si="140"/>
      </c>
      <c r="DE105" s="1">
        <f t="shared" si="141"/>
      </c>
      <c r="DF105" s="1">
        <f t="shared" si="142"/>
      </c>
      <c r="DG105" s="1">
        <f t="shared" si="143"/>
      </c>
      <c r="DH105" s="2" t="e">
        <f t="shared" si="144"/>
        <v>#VALUE!</v>
      </c>
    </row>
    <row r="106" spans="1:112" ht="11.25" customHeight="1" hidden="1">
      <c r="A106" s="1">
        <v>104</v>
      </c>
      <c r="B106" s="1"/>
      <c r="C106" s="1"/>
      <c r="D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E106" s="1">
        <f t="shared" si="146"/>
      </c>
      <c r="AF106" s="1">
        <f t="shared" si="147"/>
      </c>
      <c r="AG106" s="13">
        <f>IF(B106="","",IF(LOOKUP(AF106,'[1]Fresno 2010 Pay Sheet'!$A$5:$A$35,'[1]Fresno 2010 Pay Sheet'!$B$5:$B$35)&gt;0,LOOKUP(AF106,'[1]Fresno 2010 Pay Sheet'!$A$5:$A$35,'[1]Fresno 2010 Pay Sheet'!$B$5:$B$35),0))</f>
      </c>
      <c r="AH106" s="1">
        <f t="shared" si="148"/>
      </c>
      <c r="AI106" s="1">
        <f t="shared" si="149"/>
      </c>
      <c r="AJ106" s="13">
        <f>IF(B106="","",IF(LOOKUP(AI106,'[1]Fresno 2010 Pay Sheet'!$C$5:$C$35,'[1]Fresno 2010 Pay Sheet'!$D$5:$D$35)&gt;0,LOOKUP(AI106,'[1]Fresno 2010 Pay Sheet'!$C$5:$C$35,'[1]Fresno 2010 Pay Sheet'!$D$5:$D$35),0))</f>
      </c>
      <c r="AK106" s="1">
        <f t="shared" si="150"/>
      </c>
      <c r="AL106" s="1">
        <f t="shared" si="151"/>
      </c>
      <c r="AM106" s="13">
        <f>IF(B106="","",IF(LOOKUP(AL106,'[1]Fresno 2010 Pay Sheet'!$E$5:$E$35,'[1]Fresno 2010 Pay Sheet'!$F$5:$F$35)&gt;0,LOOKUP(AL106,'[1]Fresno 2010 Pay Sheet'!$E$5:$E$35,'[1]Fresno 2010 Pay Sheet'!$F$5:$F$35),0))</f>
      </c>
      <c r="AN106" s="1">
        <f t="shared" si="145"/>
      </c>
      <c r="AO106" s="1">
        <f t="shared" si="73"/>
      </c>
      <c r="AP106" s="1">
        <f t="shared" si="74"/>
      </c>
      <c r="AQ106" s="1">
        <f t="shared" si="75"/>
      </c>
      <c r="AR106" s="1">
        <f t="shared" si="90"/>
      </c>
      <c r="AS106" s="1">
        <f t="shared" si="76"/>
      </c>
      <c r="AT106" s="1">
        <f t="shared" si="77"/>
      </c>
      <c r="AU106" s="1">
        <f t="shared" si="91"/>
      </c>
      <c r="AV106" s="1">
        <f t="shared" si="92"/>
      </c>
      <c r="AW106" s="1">
        <f t="shared" si="78"/>
      </c>
      <c r="AX106" s="1">
        <f t="shared" si="93"/>
      </c>
      <c r="AY106" s="1">
        <f t="shared" si="79"/>
      </c>
      <c r="AZ106" s="1">
        <f t="shared" si="94"/>
      </c>
      <c r="BA106" s="1">
        <f t="shared" si="80"/>
      </c>
      <c r="BB106" s="1">
        <f t="shared" si="95"/>
      </c>
      <c r="BC106" s="1">
        <f t="shared" si="81"/>
      </c>
      <c r="BD106" s="1">
        <f t="shared" si="96"/>
      </c>
      <c r="BE106" s="1">
        <f t="shared" si="82"/>
      </c>
      <c r="BF106" s="14">
        <f t="shared" si="97"/>
      </c>
      <c r="BG106" s="1">
        <f t="shared" si="83"/>
      </c>
      <c r="BH106" s="14">
        <f t="shared" si="98"/>
      </c>
      <c r="BI106" s="14">
        <f t="shared" si="84"/>
      </c>
      <c r="BJ106" s="14">
        <f t="shared" si="99"/>
      </c>
      <c r="BK106" s="1">
        <f t="shared" si="85"/>
      </c>
      <c r="BL106" s="14">
        <f t="shared" si="100"/>
      </c>
      <c r="BM106" s="1">
        <f t="shared" si="86"/>
      </c>
      <c r="BN106" s="14">
        <f t="shared" si="101"/>
      </c>
      <c r="BO106" s="1">
        <f t="shared" si="87"/>
      </c>
      <c r="BP106" s="14">
        <f t="shared" si="102"/>
      </c>
      <c r="BQ106" s="1">
        <f t="shared" si="88"/>
      </c>
      <c r="BR106" s="14">
        <f t="shared" si="103"/>
      </c>
      <c r="BS106" s="1">
        <f t="shared" si="89"/>
      </c>
      <c r="BT106" s="14">
        <f t="shared" si="104"/>
      </c>
      <c r="BU106" s="1">
        <f t="shared" si="105"/>
      </c>
      <c r="BV106" s="1">
        <f t="shared" si="106"/>
      </c>
      <c r="BW106" s="1">
        <f t="shared" si="107"/>
      </c>
      <c r="BX106" s="1">
        <f t="shared" si="108"/>
      </c>
      <c r="BY106" s="1">
        <f t="shared" si="109"/>
      </c>
      <c r="BZ106" s="1">
        <f t="shared" si="110"/>
      </c>
      <c r="CA106" s="1">
        <f t="shared" si="111"/>
      </c>
      <c r="CB106" s="1">
        <f t="shared" si="112"/>
      </c>
      <c r="CC106" s="1">
        <f t="shared" si="113"/>
      </c>
      <c r="CD106" s="1">
        <f t="shared" si="114"/>
      </c>
      <c r="CE106" s="1">
        <f t="shared" si="115"/>
      </c>
      <c r="CF106" s="1">
        <f t="shared" si="116"/>
      </c>
      <c r="CG106" s="1">
        <f t="shared" si="117"/>
      </c>
      <c r="CH106" s="1">
        <f t="shared" si="118"/>
      </c>
      <c r="CI106" s="1">
        <f t="shared" si="119"/>
      </c>
      <c r="CJ106" s="1">
        <f t="shared" si="120"/>
      </c>
      <c r="CK106" s="1">
        <f t="shared" si="121"/>
      </c>
      <c r="CL106" s="1">
        <f t="shared" si="122"/>
      </c>
      <c r="CM106" s="1">
        <f t="shared" si="123"/>
      </c>
      <c r="CN106" s="1">
        <f t="shared" si="124"/>
      </c>
      <c r="CO106" s="1">
        <f t="shared" si="125"/>
      </c>
      <c r="CP106" s="1">
        <f t="shared" si="126"/>
      </c>
      <c r="CQ106" s="1">
        <f t="shared" si="127"/>
      </c>
      <c r="CR106" s="1">
        <f t="shared" si="128"/>
      </c>
      <c r="CS106" s="1">
        <f t="shared" si="129"/>
      </c>
      <c r="CT106" s="1">
        <f t="shared" si="130"/>
      </c>
      <c r="CU106" s="1">
        <f t="shared" si="131"/>
      </c>
      <c r="CV106" s="1">
        <f t="shared" si="132"/>
      </c>
      <c r="CW106" s="1">
        <f t="shared" si="133"/>
      </c>
      <c r="CX106" s="1">
        <f t="shared" si="134"/>
      </c>
      <c r="CY106" s="1">
        <f t="shared" si="135"/>
      </c>
      <c r="CZ106" s="1">
        <f t="shared" si="136"/>
      </c>
      <c r="DA106" s="1">
        <f t="shared" si="137"/>
      </c>
      <c r="DB106" s="1">
        <f t="shared" si="138"/>
      </c>
      <c r="DC106" s="1">
        <f t="shared" si="139"/>
      </c>
      <c r="DD106" s="1">
        <f t="shared" si="140"/>
      </c>
      <c r="DE106" s="1">
        <f t="shared" si="141"/>
      </c>
      <c r="DF106" s="1">
        <f t="shared" si="142"/>
      </c>
      <c r="DG106" s="1">
        <f t="shared" si="143"/>
      </c>
      <c r="DH106" s="2">
        <f t="shared" si="144"/>
      </c>
    </row>
    <row r="107" spans="1:112" ht="11.25" customHeight="1" hidden="1">
      <c r="A107" s="1">
        <v>105</v>
      </c>
      <c r="B107" s="1"/>
      <c r="C107" s="1"/>
      <c r="D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E107" s="1">
        <f t="shared" si="146"/>
      </c>
      <c r="AF107" s="1">
        <f t="shared" si="147"/>
      </c>
      <c r="AG107" s="13">
        <f>IF(B107="","",IF(LOOKUP(AF107,'[1]Fresno 2010 Pay Sheet'!$A$5:$A$35,'[1]Fresno 2010 Pay Sheet'!$B$5:$B$35)&gt;0,LOOKUP(AF107,'[1]Fresno 2010 Pay Sheet'!$A$5:$A$35,'[1]Fresno 2010 Pay Sheet'!$B$5:$B$35),0))</f>
      </c>
      <c r="AH107" s="1">
        <f t="shared" si="148"/>
      </c>
      <c r="AI107" s="1">
        <f t="shared" si="149"/>
      </c>
      <c r="AJ107" s="13">
        <f>IF(B107="","",IF(LOOKUP(AI107,'[1]Fresno 2010 Pay Sheet'!$C$5:$C$35,'[1]Fresno 2010 Pay Sheet'!$D$5:$D$35)&gt;0,LOOKUP(AI107,'[1]Fresno 2010 Pay Sheet'!$C$5:$C$35,'[1]Fresno 2010 Pay Sheet'!$D$5:$D$35),0))</f>
      </c>
      <c r="AK107" s="1">
        <f t="shared" si="150"/>
      </c>
      <c r="AL107" s="1">
        <f t="shared" si="151"/>
      </c>
      <c r="AM107" s="13">
        <f>IF(B107="","",IF(LOOKUP(AL107,'[1]Fresno 2010 Pay Sheet'!$E$5:$E$35,'[1]Fresno 2010 Pay Sheet'!$F$5:$F$35)&gt;0,LOOKUP(AL107,'[1]Fresno 2010 Pay Sheet'!$E$5:$E$35,'[1]Fresno 2010 Pay Sheet'!$F$5:$F$35),0))</f>
      </c>
      <c r="AN107" s="1">
        <f t="shared" si="145"/>
      </c>
      <c r="AO107" s="1">
        <f t="shared" si="73"/>
      </c>
      <c r="AP107" s="1">
        <f t="shared" si="74"/>
      </c>
      <c r="AQ107" s="1">
        <f t="shared" si="75"/>
      </c>
      <c r="AR107" s="1">
        <f t="shared" si="90"/>
      </c>
      <c r="AS107" s="1">
        <f t="shared" si="76"/>
      </c>
      <c r="AT107" s="1">
        <f t="shared" si="77"/>
      </c>
      <c r="AU107" s="1">
        <f t="shared" si="91"/>
      </c>
      <c r="AV107" s="1">
        <f t="shared" si="92"/>
      </c>
      <c r="AW107" s="1">
        <f t="shared" si="78"/>
      </c>
      <c r="AX107" s="1">
        <f t="shared" si="93"/>
      </c>
      <c r="AY107" s="1">
        <f t="shared" si="79"/>
      </c>
      <c r="AZ107" s="1">
        <f t="shared" si="94"/>
      </c>
      <c r="BA107" s="1">
        <f t="shared" si="80"/>
      </c>
      <c r="BB107" s="1">
        <f t="shared" si="95"/>
      </c>
      <c r="BC107" s="1">
        <f t="shared" si="81"/>
      </c>
      <c r="BD107" s="1">
        <f t="shared" si="96"/>
      </c>
      <c r="BE107" s="1">
        <f t="shared" si="82"/>
      </c>
      <c r="BF107" s="14">
        <f t="shared" si="97"/>
      </c>
      <c r="BG107" s="1">
        <f t="shared" si="83"/>
      </c>
      <c r="BH107" s="14">
        <f t="shared" si="98"/>
      </c>
      <c r="BI107" s="14">
        <f t="shared" si="84"/>
      </c>
      <c r="BJ107" s="14">
        <f t="shared" si="99"/>
      </c>
      <c r="BK107" s="1">
        <f t="shared" si="85"/>
      </c>
      <c r="BL107" s="14">
        <f t="shared" si="100"/>
      </c>
      <c r="BM107" s="1">
        <f t="shared" si="86"/>
      </c>
      <c r="BN107" s="14">
        <f t="shared" si="101"/>
      </c>
      <c r="BO107" s="1">
        <f t="shared" si="87"/>
      </c>
      <c r="BP107" s="14">
        <f t="shared" si="102"/>
      </c>
      <c r="BQ107" s="1">
        <f t="shared" si="88"/>
      </c>
      <c r="BR107" s="14">
        <f t="shared" si="103"/>
      </c>
      <c r="BS107" s="1">
        <f t="shared" si="89"/>
      </c>
      <c r="BT107" s="14">
        <f t="shared" si="104"/>
      </c>
      <c r="BU107" s="1">
        <f t="shared" si="105"/>
      </c>
      <c r="BV107" s="1">
        <f t="shared" si="106"/>
      </c>
      <c r="BW107" s="1">
        <f t="shared" si="107"/>
      </c>
      <c r="BX107" s="1">
        <f t="shared" si="108"/>
      </c>
      <c r="BY107" s="1">
        <f t="shared" si="109"/>
      </c>
      <c r="BZ107" s="1">
        <f t="shared" si="110"/>
      </c>
      <c r="CA107" s="1">
        <f t="shared" si="111"/>
      </c>
      <c r="CB107" s="1">
        <f t="shared" si="112"/>
      </c>
      <c r="CC107" s="1">
        <f t="shared" si="113"/>
      </c>
      <c r="CD107" s="1">
        <f t="shared" si="114"/>
      </c>
      <c r="CE107" s="1">
        <f t="shared" si="115"/>
      </c>
      <c r="CF107" s="1">
        <f t="shared" si="116"/>
      </c>
      <c r="CG107" s="1">
        <f t="shared" si="117"/>
      </c>
      <c r="CH107" s="1">
        <f t="shared" si="118"/>
      </c>
      <c r="CI107" s="1">
        <f t="shared" si="119"/>
      </c>
      <c r="CJ107" s="1">
        <f t="shared" si="120"/>
      </c>
      <c r="CK107" s="1">
        <f t="shared" si="121"/>
      </c>
      <c r="CL107" s="1">
        <f t="shared" si="122"/>
      </c>
      <c r="CM107" s="1">
        <f t="shared" si="123"/>
      </c>
      <c r="CN107" s="1">
        <f t="shared" si="124"/>
      </c>
      <c r="CO107" s="1">
        <f t="shared" si="125"/>
      </c>
      <c r="CP107" s="1">
        <f t="shared" si="126"/>
      </c>
      <c r="CQ107" s="1">
        <f t="shared" si="127"/>
      </c>
      <c r="CR107" s="1">
        <f t="shared" si="128"/>
      </c>
      <c r="CS107" s="1">
        <f t="shared" si="129"/>
      </c>
      <c r="CT107" s="1">
        <f t="shared" si="130"/>
      </c>
      <c r="CU107" s="1">
        <f t="shared" si="131"/>
      </c>
      <c r="CV107" s="1">
        <f t="shared" si="132"/>
      </c>
      <c r="CW107" s="1">
        <f t="shared" si="133"/>
      </c>
      <c r="CX107" s="1">
        <f t="shared" si="134"/>
      </c>
      <c r="CY107" s="1">
        <f t="shared" si="135"/>
      </c>
      <c r="CZ107" s="1">
        <f t="shared" si="136"/>
      </c>
      <c r="DA107" s="1">
        <f t="shared" si="137"/>
      </c>
      <c r="DB107" s="1">
        <f t="shared" si="138"/>
      </c>
      <c r="DC107" s="1">
        <f t="shared" si="139"/>
      </c>
      <c r="DD107" s="1">
        <f t="shared" si="140"/>
      </c>
      <c r="DE107" s="1">
        <f t="shared" si="141"/>
      </c>
      <c r="DF107" s="1">
        <f t="shared" si="142"/>
      </c>
      <c r="DG107" s="1">
        <f t="shared" si="143"/>
      </c>
      <c r="DH107" s="2">
        <f t="shared" si="144"/>
      </c>
    </row>
    <row r="108" spans="1:112" ht="11.25" customHeight="1" hidden="1">
      <c r="A108" s="1">
        <v>106</v>
      </c>
      <c r="B108" s="1"/>
      <c r="C108" s="1"/>
      <c r="D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E108" s="1">
        <f t="shared" si="146"/>
      </c>
      <c r="AF108" s="1">
        <f t="shared" si="147"/>
      </c>
      <c r="AG108" s="13">
        <f>IF(B108="","",IF(LOOKUP(AF108,'[1]Fresno 2010 Pay Sheet'!$A$5:$A$35,'[1]Fresno 2010 Pay Sheet'!$B$5:$B$35)&gt;0,LOOKUP(AF108,'[1]Fresno 2010 Pay Sheet'!$A$5:$A$35,'[1]Fresno 2010 Pay Sheet'!$B$5:$B$35),0))</f>
      </c>
      <c r="AH108" s="1">
        <f t="shared" si="148"/>
      </c>
      <c r="AI108" s="1">
        <f t="shared" si="149"/>
      </c>
      <c r="AJ108" s="13">
        <f>IF(B108="","",IF(LOOKUP(AI108,'[1]Fresno 2010 Pay Sheet'!$C$5:$C$35,'[1]Fresno 2010 Pay Sheet'!$D$5:$D$35)&gt;0,LOOKUP(AI108,'[1]Fresno 2010 Pay Sheet'!$C$5:$C$35,'[1]Fresno 2010 Pay Sheet'!$D$5:$D$35),0))</f>
      </c>
      <c r="AK108" s="1">
        <f t="shared" si="150"/>
      </c>
      <c r="AL108" s="1">
        <f t="shared" si="151"/>
      </c>
      <c r="AM108" s="13">
        <f>IF(B108="","",IF(LOOKUP(AL108,'[1]Fresno 2010 Pay Sheet'!$E$5:$E$35,'[1]Fresno 2010 Pay Sheet'!$F$5:$F$35)&gt;0,LOOKUP(AL108,'[1]Fresno 2010 Pay Sheet'!$E$5:$E$35,'[1]Fresno 2010 Pay Sheet'!$F$5:$F$35),0))</f>
      </c>
      <c r="AN108" s="1">
        <f t="shared" si="145"/>
      </c>
      <c r="AO108" s="1">
        <f t="shared" si="73"/>
      </c>
      <c r="AP108" s="1">
        <f t="shared" si="74"/>
      </c>
      <c r="AQ108" s="1">
        <f t="shared" si="75"/>
      </c>
      <c r="AR108" s="1">
        <f t="shared" si="90"/>
      </c>
      <c r="AS108" s="1">
        <f t="shared" si="76"/>
      </c>
      <c r="AT108" s="1">
        <f t="shared" si="77"/>
      </c>
      <c r="AU108" s="1">
        <f t="shared" si="91"/>
      </c>
      <c r="AV108" s="1">
        <f t="shared" si="92"/>
      </c>
      <c r="AW108" s="1">
        <f t="shared" si="78"/>
      </c>
      <c r="AX108" s="1">
        <f t="shared" si="93"/>
      </c>
      <c r="AY108" s="1">
        <f t="shared" si="79"/>
      </c>
      <c r="AZ108" s="1">
        <f t="shared" si="94"/>
      </c>
      <c r="BA108" s="1">
        <f t="shared" si="80"/>
      </c>
      <c r="BB108" s="1">
        <f t="shared" si="95"/>
      </c>
      <c r="BC108" s="1">
        <f t="shared" si="81"/>
      </c>
      <c r="BD108" s="1">
        <f t="shared" si="96"/>
      </c>
      <c r="BE108" s="1">
        <f t="shared" si="82"/>
      </c>
      <c r="BF108" s="14">
        <f t="shared" si="97"/>
      </c>
      <c r="BG108" s="1">
        <f t="shared" si="83"/>
      </c>
      <c r="BH108" s="14">
        <f t="shared" si="98"/>
      </c>
      <c r="BI108" s="14">
        <f t="shared" si="84"/>
      </c>
      <c r="BJ108" s="14">
        <f t="shared" si="99"/>
      </c>
      <c r="BK108" s="1">
        <f t="shared" si="85"/>
      </c>
      <c r="BL108" s="14">
        <f t="shared" si="100"/>
      </c>
      <c r="BM108" s="1">
        <f t="shared" si="86"/>
      </c>
      <c r="BN108" s="14">
        <f t="shared" si="101"/>
      </c>
      <c r="BO108" s="1">
        <f t="shared" si="87"/>
      </c>
      <c r="BP108" s="14">
        <f t="shared" si="102"/>
      </c>
      <c r="BQ108" s="1">
        <f t="shared" si="88"/>
      </c>
      <c r="BR108" s="14">
        <f t="shared" si="103"/>
      </c>
      <c r="BS108" s="1">
        <f t="shared" si="89"/>
      </c>
      <c r="BT108" s="14">
        <f t="shared" si="104"/>
      </c>
      <c r="BU108" s="1">
        <f t="shared" si="105"/>
      </c>
      <c r="BV108" s="1">
        <f t="shared" si="106"/>
      </c>
      <c r="BW108" s="1">
        <f t="shared" si="107"/>
      </c>
      <c r="BX108" s="1">
        <f t="shared" si="108"/>
      </c>
      <c r="BY108" s="1">
        <f t="shared" si="109"/>
      </c>
      <c r="BZ108" s="1">
        <f t="shared" si="110"/>
      </c>
      <c r="CA108" s="1">
        <f t="shared" si="111"/>
      </c>
      <c r="CB108" s="1">
        <f t="shared" si="112"/>
      </c>
      <c r="CC108" s="1">
        <f t="shared" si="113"/>
      </c>
      <c r="CD108" s="1">
        <f t="shared" si="114"/>
      </c>
      <c r="CE108" s="1">
        <f t="shared" si="115"/>
      </c>
      <c r="CF108" s="1">
        <f t="shared" si="116"/>
      </c>
      <c r="CG108" s="1">
        <f t="shared" si="117"/>
      </c>
      <c r="CH108" s="1">
        <f t="shared" si="118"/>
      </c>
      <c r="CI108" s="1">
        <f t="shared" si="119"/>
      </c>
      <c r="CJ108" s="1">
        <f t="shared" si="120"/>
      </c>
      <c r="CK108" s="1">
        <f t="shared" si="121"/>
      </c>
      <c r="CL108" s="1">
        <f t="shared" si="122"/>
      </c>
      <c r="CM108" s="1">
        <f t="shared" si="123"/>
      </c>
      <c r="CN108" s="1">
        <f t="shared" si="124"/>
      </c>
      <c r="CO108" s="1">
        <f t="shared" si="125"/>
      </c>
      <c r="CP108" s="1">
        <f t="shared" si="126"/>
      </c>
      <c r="CQ108" s="1">
        <f t="shared" si="127"/>
      </c>
      <c r="CR108" s="1">
        <f t="shared" si="128"/>
      </c>
      <c r="CS108" s="1">
        <f t="shared" si="129"/>
      </c>
      <c r="CT108" s="1">
        <f t="shared" si="130"/>
      </c>
      <c r="CU108" s="1">
        <f t="shared" si="131"/>
      </c>
      <c r="CV108" s="1">
        <f t="shared" si="132"/>
      </c>
      <c r="CW108" s="1">
        <f t="shared" si="133"/>
      </c>
      <c r="CX108" s="1">
        <f t="shared" si="134"/>
      </c>
      <c r="CY108" s="1">
        <f t="shared" si="135"/>
      </c>
      <c r="CZ108" s="1">
        <f t="shared" si="136"/>
      </c>
      <c r="DA108" s="1">
        <f t="shared" si="137"/>
      </c>
      <c r="DB108" s="1">
        <f t="shared" si="138"/>
      </c>
      <c r="DC108" s="1">
        <f t="shared" si="139"/>
      </c>
      <c r="DD108" s="1">
        <f t="shared" si="140"/>
      </c>
      <c r="DE108" s="1">
        <f t="shared" si="141"/>
      </c>
      <c r="DF108" s="1">
        <f t="shared" si="142"/>
      </c>
      <c r="DG108" s="1">
        <f t="shared" si="143"/>
      </c>
      <c r="DH108" s="2">
        <f t="shared" si="144"/>
      </c>
    </row>
    <row r="109" spans="1:112" ht="11.25" customHeight="1" hidden="1">
      <c r="A109" s="1">
        <v>107</v>
      </c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E109" s="1">
        <f t="shared" si="146"/>
      </c>
      <c r="AF109" s="1">
        <f t="shared" si="147"/>
      </c>
      <c r="AG109" s="13">
        <f>IF(B109="","",IF(LOOKUP(AF109,'[1]Fresno 2010 Pay Sheet'!$A$5:$A$35,'[1]Fresno 2010 Pay Sheet'!$B$5:$B$35)&gt;0,LOOKUP(AF109,'[1]Fresno 2010 Pay Sheet'!$A$5:$A$35,'[1]Fresno 2010 Pay Sheet'!$B$5:$B$35),0))</f>
      </c>
      <c r="AH109" s="1">
        <f t="shared" si="148"/>
      </c>
      <c r="AI109" s="1">
        <f t="shared" si="149"/>
      </c>
      <c r="AJ109" s="13">
        <f>IF(B109="","",IF(LOOKUP(AI109,'[1]Fresno 2010 Pay Sheet'!$C$5:$C$35,'[1]Fresno 2010 Pay Sheet'!$D$5:$D$35)&gt;0,LOOKUP(AI109,'[1]Fresno 2010 Pay Sheet'!$C$5:$C$35,'[1]Fresno 2010 Pay Sheet'!$D$5:$D$35),0))</f>
      </c>
      <c r="AK109" s="1">
        <f t="shared" si="150"/>
      </c>
      <c r="AL109" s="1">
        <f t="shared" si="151"/>
      </c>
      <c r="AM109" s="13">
        <f>IF(B109="","",IF(LOOKUP(AL109,'[1]Fresno 2010 Pay Sheet'!$E$5:$E$35,'[1]Fresno 2010 Pay Sheet'!$F$5:$F$35)&gt;0,LOOKUP(AL109,'[1]Fresno 2010 Pay Sheet'!$E$5:$E$35,'[1]Fresno 2010 Pay Sheet'!$F$5:$F$35),0))</f>
      </c>
      <c r="AN109" s="1">
        <f t="shared" si="145"/>
      </c>
      <c r="AO109" s="1">
        <f t="shared" si="73"/>
      </c>
      <c r="AP109" s="1">
        <f t="shared" si="74"/>
      </c>
      <c r="AQ109" s="1">
        <f t="shared" si="75"/>
      </c>
      <c r="AR109" s="1">
        <f t="shared" si="90"/>
      </c>
      <c r="AS109" s="1">
        <f t="shared" si="76"/>
      </c>
      <c r="AT109" s="1">
        <f t="shared" si="77"/>
      </c>
      <c r="AU109" s="1">
        <f t="shared" si="91"/>
      </c>
      <c r="AV109" s="1">
        <f t="shared" si="92"/>
      </c>
      <c r="AW109" s="1">
        <f t="shared" si="78"/>
      </c>
      <c r="AX109" s="1">
        <f t="shared" si="93"/>
      </c>
      <c r="AY109" s="1">
        <f t="shared" si="79"/>
      </c>
      <c r="AZ109" s="1">
        <f t="shared" si="94"/>
      </c>
      <c r="BA109" s="1">
        <f t="shared" si="80"/>
      </c>
      <c r="BB109" s="1">
        <f t="shared" si="95"/>
      </c>
      <c r="BC109" s="1">
        <f t="shared" si="81"/>
      </c>
      <c r="BD109" s="1">
        <f t="shared" si="96"/>
      </c>
      <c r="BE109" s="1">
        <f t="shared" si="82"/>
      </c>
      <c r="BF109" s="14">
        <f t="shared" si="97"/>
      </c>
      <c r="BG109" s="1">
        <f t="shared" si="83"/>
      </c>
      <c r="BH109" s="14">
        <f t="shared" si="98"/>
      </c>
      <c r="BI109" s="14">
        <f t="shared" si="84"/>
      </c>
      <c r="BJ109" s="14">
        <f t="shared" si="99"/>
      </c>
      <c r="BK109" s="1">
        <f t="shared" si="85"/>
      </c>
      <c r="BL109" s="14">
        <f t="shared" si="100"/>
      </c>
      <c r="BM109" s="1">
        <f t="shared" si="86"/>
      </c>
      <c r="BN109" s="14">
        <f t="shared" si="101"/>
      </c>
      <c r="BO109" s="1">
        <f t="shared" si="87"/>
      </c>
      <c r="BP109" s="14">
        <f t="shared" si="102"/>
      </c>
      <c r="BQ109" s="1">
        <f t="shared" si="88"/>
      </c>
      <c r="BR109" s="14">
        <f t="shared" si="103"/>
      </c>
      <c r="BS109" s="1">
        <f t="shared" si="89"/>
      </c>
      <c r="BT109" s="14">
        <f t="shared" si="104"/>
      </c>
      <c r="BU109" s="1">
        <f t="shared" si="105"/>
      </c>
      <c r="BV109" s="1">
        <f t="shared" si="106"/>
      </c>
      <c r="BW109" s="1">
        <f t="shared" si="107"/>
      </c>
      <c r="BX109" s="1">
        <f t="shared" si="108"/>
      </c>
      <c r="BY109" s="1">
        <f t="shared" si="109"/>
      </c>
      <c r="BZ109" s="1">
        <f t="shared" si="110"/>
      </c>
      <c r="CA109" s="1">
        <f t="shared" si="111"/>
      </c>
      <c r="CB109" s="1">
        <f t="shared" si="112"/>
      </c>
      <c r="CC109" s="1">
        <f t="shared" si="113"/>
      </c>
      <c r="CD109" s="1">
        <f t="shared" si="114"/>
      </c>
      <c r="CE109" s="1">
        <f t="shared" si="115"/>
      </c>
      <c r="CF109" s="1">
        <f t="shared" si="116"/>
      </c>
      <c r="CG109" s="1">
        <f t="shared" si="117"/>
      </c>
      <c r="CH109" s="1">
        <f t="shared" si="118"/>
      </c>
      <c r="CI109" s="1">
        <f t="shared" si="119"/>
      </c>
      <c r="CJ109" s="1">
        <f t="shared" si="120"/>
      </c>
      <c r="CK109" s="1">
        <f t="shared" si="121"/>
      </c>
      <c r="CL109" s="1">
        <f t="shared" si="122"/>
      </c>
      <c r="CM109" s="1">
        <f t="shared" si="123"/>
      </c>
      <c r="CN109" s="1">
        <f t="shared" si="124"/>
      </c>
      <c r="CO109" s="1">
        <f t="shared" si="125"/>
      </c>
      <c r="CP109" s="1">
        <f t="shared" si="126"/>
      </c>
      <c r="CQ109" s="1">
        <f t="shared" si="127"/>
      </c>
      <c r="CR109" s="1">
        <f t="shared" si="128"/>
      </c>
      <c r="CS109" s="1">
        <f t="shared" si="129"/>
      </c>
      <c r="CT109" s="1">
        <f t="shared" si="130"/>
      </c>
      <c r="CU109" s="1">
        <f t="shared" si="131"/>
      </c>
      <c r="CV109" s="1">
        <f t="shared" si="132"/>
      </c>
      <c r="CW109" s="1">
        <f t="shared" si="133"/>
      </c>
      <c r="CX109" s="1">
        <f t="shared" si="134"/>
      </c>
      <c r="CY109" s="1">
        <f t="shared" si="135"/>
      </c>
      <c r="CZ109" s="1">
        <f t="shared" si="136"/>
      </c>
      <c r="DA109" s="1">
        <f t="shared" si="137"/>
      </c>
      <c r="DB109" s="1">
        <f t="shared" si="138"/>
      </c>
      <c r="DC109" s="1">
        <f t="shared" si="139"/>
      </c>
      <c r="DD109" s="1">
        <f t="shared" si="140"/>
      </c>
      <c r="DE109" s="1">
        <f t="shared" si="141"/>
      </c>
      <c r="DF109" s="1">
        <f t="shared" si="142"/>
      </c>
      <c r="DG109" s="1">
        <f t="shared" si="143"/>
      </c>
      <c r="DH109" s="2">
        <f t="shared" si="144"/>
      </c>
    </row>
    <row r="110" spans="1:112" ht="11.25" customHeight="1" hidden="1">
      <c r="A110" s="1">
        <v>108</v>
      </c>
      <c r="B110" s="1"/>
      <c r="C110" s="1"/>
      <c r="D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E110" s="1">
        <f t="shared" si="146"/>
      </c>
      <c r="AF110" s="1">
        <f t="shared" si="147"/>
      </c>
      <c r="AG110" s="13">
        <f>IF(B110="","",IF(LOOKUP(AF110,'[1]Fresno 2010 Pay Sheet'!$A$5:$A$35,'[1]Fresno 2010 Pay Sheet'!$B$5:$B$35)&gt;0,LOOKUP(AF110,'[1]Fresno 2010 Pay Sheet'!$A$5:$A$35,'[1]Fresno 2010 Pay Sheet'!$B$5:$B$35),0))</f>
      </c>
      <c r="AH110" s="1">
        <f t="shared" si="148"/>
      </c>
      <c r="AI110" s="1">
        <f t="shared" si="149"/>
      </c>
      <c r="AJ110" s="13">
        <f>IF(B110="","",IF(LOOKUP(AI110,'[1]Fresno 2010 Pay Sheet'!$C$5:$C$35,'[1]Fresno 2010 Pay Sheet'!$D$5:$D$35)&gt;0,LOOKUP(AI110,'[1]Fresno 2010 Pay Sheet'!$C$5:$C$35,'[1]Fresno 2010 Pay Sheet'!$D$5:$D$35),0))</f>
      </c>
      <c r="AK110" s="1">
        <f t="shared" si="150"/>
      </c>
      <c r="AL110" s="1">
        <f t="shared" si="151"/>
      </c>
      <c r="AM110" s="13">
        <f>IF(B110="","",IF(LOOKUP(AL110,'[1]Fresno 2010 Pay Sheet'!$E$5:$E$35,'[1]Fresno 2010 Pay Sheet'!$F$5:$F$35)&gt;0,LOOKUP(AL110,'[1]Fresno 2010 Pay Sheet'!$E$5:$E$35,'[1]Fresno 2010 Pay Sheet'!$F$5:$F$35),0))</f>
      </c>
      <c r="AN110" s="1">
        <f t="shared" si="145"/>
      </c>
      <c r="AO110" s="1">
        <f t="shared" si="73"/>
      </c>
      <c r="AP110" s="1">
        <f t="shared" si="74"/>
      </c>
      <c r="AQ110" s="1">
        <f t="shared" si="75"/>
      </c>
      <c r="AR110" s="1">
        <f t="shared" si="90"/>
      </c>
      <c r="AS110" s="1">
        <f t="shared" si="76"/>
      </c>
      <c r="AT110" s="1">
        <f t="shared" si="77"/>
      </c>
      <c r="AU110" s="1">
        <f t="shared" si="91"/>
      </c>
      <c r="AV110" s="1">
        <f t="shared" si="92"/>
      </c>
      <c r="AW110" s="1">
        <f t="shared" si="78"/>
      </c>
      <c r="AX110" s="1">
        <f t="shared" si="93"/>
      </c>
      <c r="AY110" s="1">
        <f t="shared" si="79"/>
      </c>
      <c r="AZ110" s="1">
        <f t="shared" si="94"/>
      </c>
      <c r="BA110" s="1">
        <f t="shared" si="80"/>
      </c>
      <c r="BB110" s="1">
        <f t="shared" si="95"/>
      </c>
      <c r="BC110" s="1">
        <f t="shared" si="81"/>
      </c>
      <c r="BD110" s="1">
        <f t="shared" si="96"/>
      </c>
      <c r="BE110" s="1">
        <f t="shared" si="82"/>
      </c>
      <c r="BF110" s="14">
        <f t="shared" si="97"/>
      </c>
      <c r="BG110" s="1">
        <f t="shared" si="83"/>
      </c>
      <c r="BH110" s="14">
        <f t="shared" si="98"/>
      </c>
      <c r="BI110" s="14">
        <f t="shared" si="84"/>
      </c>
      <c r="BJ110" s="14">
        <f t="shared" si="99"/>
      </c>
      <c r="BK110" s="1">
        <f t="shared" si="85"/>
      </c>
      <c r="BL110" s="14">
        <f t="shared" si="100"/>
      </c>
      <c r="BM110" s="1">
        <f t="shared" si="86"/>
      </c>
      <c r="BN110" s="14">
        <f t="shared" si="101"/>
      </c>
      <c r="BO110" s="1">
        <f t="shared" si="87"/>
      </c>
      <c r="BP110" s="14">
        <f t="shared" si="102"/>
      </c>
      <c r="BQ110" s="1">
        <f t="shared" si="88"/>
      </c>
      <c r="BR110" s="14">
        <f t="shared" si="103"/>
      </c>
      <c r="BS110" s="1">
        <f t="shared" si="89"/>
      </c>
      <c r="BT110" s="14">
        <f t="shared" si="104"/>
      </c>
      <c r="BU110" s="1">
        <f t="shared" si="105"/>
      </c>
      <c r="BV110" s="1">
        <f t="shared" si="106"/>
      </c>
      <c r="BW110" s="1">
        <f t="shared" si="107"/>
      </c>
      <c r="BX110" s="1">
        <f t="shared" si="108"/>
      </c>
      <c r="BY110" s="1">
        <f t="shared" si="109"/>
      </c>
      <c r="BZ110" s="1">
        <f t="shared" si="110"/>
      </c>
      <c r="CA110" s="1">
        <f t="shared" si="111"/>
      </c>
      <c r="CB110" s="1">
        <f t="shared" si="112"/>
      </c>
      <c r="CC110" s="1">
        <f t="shared" si="113"/>
      </c>
      <c r="CD110" s="1">
        <f t="shared" si="114"/>
      </c>
      <c r="CE110" s="1">
        <f t="shared" si="115"/>
      </c>
      <c r="CF110" s="1">
        <f t="shared" si="116"/>
      </c>
      <c r="CG110" s="1">
        <f t="shared" si="117"/>
      </c>
      <c r="CH110" s="1">
        <f t="shared" si="118"/>
      </c>
      <c r="CI110" s="1">
        <f t="shared" si="119"/>
      </c>
      <c r="CJ110" s="1">
        <f t="shared" si="120"/>
      </c>
      <c r="CK110" s="1">
        <f t="shared" si="121"/>
      </c>
      <c r="CL110" s="1">
        <f t="shared" si="122"/>
      </c>
      <c r="CM110" s="1">
        <f t="shared" si="123"/>
      </c>
      <c r="CN110" s="1">
        <f t="shared" si="124"/>
      </c>
      <c r="CO110" s="1">
        <f t="shared" si="125"/>
      </c>
      <c r="CP110" s="1">
        <f t="shared" si="126"/>
      </c>
      <c r="CQ110" s="1">
        <f t="shared" si="127"/>
      </c>
      <c r="CR110" s="1">
        <f t="shared" si="128"/>
      </c>
      <c r="CS110" s="1">
        <f t="shared" si="129"/>
      </c>
      <c r="CT110" s="1">
        <f t="shared" si="130"/>
      </c>
      <c r="CU110" s="1">
        <f t="shared" si="131"/>
      </c>
      <c r="CV110" s="1">
        <f t="shared" si="132"/>
      </c>
      <c r="CW110" s="1">
        <f t="shared" si="133"/>
      </c>
      <c r="CX110" s="1">
        <f t="shared" si="134"/>
      </c>
      <c r="CY110" s="1">
        <f t="shared" si="135"/>
      </c>
      <c r="CZ110" s="1">
        <f t="shared" si="136"/>
      </c>
      <c r="DA110" s="1">
        <f t="shared" si="137"/>
      </c>
      <c r="DB110" s="1">
        <f t="shared" si="138"/>
      </c>
      <c r="DC110" s="1">
        <f t="shared" si="139"/>
      </c>
      <c r="DD110" s="1">
        <f t="shared" si="140"/>
      </c>
      <c r="DE110" s="1">
        <f t="shared" si="141"/>
      </c>
      <c r="DF110" s="1">
        <f t="shared" si="142"/>
      </c>
      <c r="DG110" s="1">
        <f t="shared" si="143"/>
      </c>
      <c r="DH110" s="2">
        <f t="shared" si="144"/>
      </c>
    </row>
    <row r="111" spans="1:112" ht="11.25" customHeight="1" hidden="1">
      <c r="A111" s="1">
        <v>109</v>
      </c>
      <c r="B111" s="1"/>
      <c r="C111" s="1"/>
      <c r="D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E111" s="1">
        <f t="shared" si="146"/>
      </c>
      <c r="AF111" s="1">
        <f t="shared" si="147"/>
      </c>
      <c r="AG111" s="13">
        <f>IF(B111="","",IF(LOOKUP(AF111,'[1]Fresno 2010 Pay Sheet'!$A$5:$A$35,'[1]Fresno 2010 Pay Sheet'!$B$5:$B$35)&gt;0,LOOKUP(AF111,'[1]Fresno 2010 Pay Sheet'!$A$5:$A$35,'[1]Fresno 2010 Pay Sheet'!$B$5:$B$35),0))</f>
      </c>
      <c r="AH111" s="1">
        <f t="shared" si="148"/>
      </c>
      <c r="AI111" s="1">
        <f t="shared" si="149"/>
      </c>
      <c r="AJ111" s="13">
        <f>IF(B111="","",IF(LOOKUP(AI111,'[1]Fresno 2010 Pay Sheet'!$C$5:$C$35,'[1]Fresno 2010 Pay Sheet'!$D$5:$D$35)&gt;0,LOOKUP(AI111,'[1]Fresno 2010 Pay Sheet'!$C$5:$C$35,'[1]Fresno 2010 Pay Sheet'!$D$5:$D$35),0))</f>
      </c>
      <c r="AK111" s="1">
        <f t="shared" si="150"/>
      </c>
      <c r="AL111" s="1">
        <f t="shared" si="151"/>
      </c>
      <c r="AM111" s="13">
        <f>IF(B111="","",IF(LOOKUP(AL111,'[1]Fresno 2010 Pay Sheet'!$E$5:$E$35,'[1]Fresno 2010 Pay Sheet'!$F$5:$F$35)&gt;0,LOOKUP(AL111,'[1]Fresno 2010 Pay Sheet'!$E$5:$E$35,'[1]Fresno 2010 Pay Sheet'!$F$5:$F$35),0))</f>
      </c>
      <c r="AN111" s="1">
        <f t="shared" si="145"/>
      </c>
      <c r="AO111" s="1">
        <f t="shared" si="73"/>
      </c>
      <c r="AP111" s="1">
        <f t="shared" si="74"/>
      </c>
      <c r="AQ111" s="1">
        <f t="shared" si="75"/>
      </c>
      <c r="AR111" s="1">
        <f t="shared" si="90"/>
      </c>
      <c r="AS111" s="1">
        <f t="shared" si="76"/>
      </c>
      <c r="AT111" s="1">
        <f t="shared" si="77"/>
      </c>
      <c r="AU111" s="1">
        <f t="shared" si="91"/>
      </c>
      <c r="AV111" s="1">
        <f t="shared" si="92"/>
      </c>
      <c r="AW111" s="1">
        <f t="shared" si="78"/>
      </c>
      <c r="AX111" s="1">
        <f t="shared" si="93"/>
      </c>
      <c r="AY111" s="1">
        <f t="shared" si="79"/>
      </c>
      <c r="AZ111" s="1">
        <f t="shared" si="94"/>
      </c>
      <c r="BA111" s="1">
        <f t="shared" si="80"/>
      </c>
      <c r="BB111" s="1">
        <f t="shared" si="95"/>
      </c>
      <c r="BC111" s="1">
        <f t="shared" si="81"/>
      </c>
      <c r="BD111" s="1">
        <f t="shared" si="96"/>
      </c>
      <c r="BE111" s="1">
        <f t="shared" si="82"/>
      </c>
      <c r="BF111" s="14">
        <f t="shared" si="97"/>
      </c>
      <c r="BG111" s="1">
        <f t="shared" si="83"/>
      </c>
      <c r="BH111" s="14">
        <f t="shared" si="98"/>
      </c>
      <c r="BI111" s="14">
        <f t="shared" si="84"/>
      </c>
      <c r="BJ111" s="14">
        <f t="shared" si="99"/>
      </c>
      <c r="BK111" s="1">
        <f t="shared" si="85"/>
      </c>
      <c r="BL111" s="14">
        <f t="shared" si="100"/>
      </c>
      <c r="BM111" s="1">
        <f t="shared" si="86"/>
      </c>
      <c r="BN111" s="14">
        <f t="shared" si="101"/>
      </c>
      <c r="BO111" s="1">
        <f t="shared" si="87"/>
      </c>
      <c r="BP111" s="14">
        <f t="shared" si="102"/>
      </c>
      <c r="BQ111" s="1">
        <f t="shared" si="88"/>
      </c>
      <c r="BR111" s="14">
        <f t="shared" si="103"/>
      </c>
      <c r="BS111" s="1">
        <f t="shared" si="89"/>
      </c>
      <c r="BT111" s="14">
        <f t="shared" si="104"/>
      </c>
      <c r="BU111" s="1">
        <f t="shared" si="105"/>
      </c>
      <c r="BV111" s="1">
        <f t="shared" si="106"/>
      </c>
      <c r="BW111" s="1">
        <f t="shared" si="107"/>
      </c>
      <c r="BX111" s="1">
        <f t="shared" si="108"/>
      </c>
      <c r="BY111" s="1">
        <f t="shared" si="109"/>
      </c>
      <c r="BZ111" s="1">
        <f t="shared" si="110"/>
      </c>
      <c r="CA111" s="1">
        <f t="shared" si="111"/>
      </c>
      <c r="CB111" s="1">
        <f t="shared" si="112"/>
      </c>
      <c r="CC111" s="1">
        <f t="shared" si="113"/>
      </c>
      <c r="CD111" s="1">
        <f t="shared" si="114"/>
      </c>
      <c r="CE111" s="1">
        <f t="shared" si="115"/>
      </c>
      <c r="CF111" s="1">
        <f t="shared" si="116"/>
      </c>
      <c r="CG111" s="1">
        <f t="shared" si="117"/>
      </c>
      <c r="CH111" s="1">
        <f t="shared" si="118"/>
      </c>
      <c r="CI111" s="1">
        <f t="shared" si="119"/>
      </c>
      <c r="CJ111" s="1">
        <f t="shared" si="120"/>
      </c>
      <c r="CK111" s="1">
        <f t="shared" si="121"/>
      </c>
      <c r="CL111" s="1">
        <f t="shared" si="122"/>
      </c>
      <c r="CM111" s="1">
        <f t="shared" si="123"/>
      </c>
      <c r="CN111" s="1">
        <f t="shared" si="124"/>
      </c>
      <c r="CO111" s="1">
        <f t="shared" si="125"/>
      </c>
      <c r="CP111" s="1">
        <f t="shared" si="126"/>
      </c>
      <c r="CQ111" s="1">
        <f t="shared" si="127"/>
      </c>
      <c r="CR111" s="1">
        <f t="shared" si="128"/>
      </c>
      <c r="CS111" s="1">
        <f t="shared" si="129"/>
      </c>
      <c r="CT111" s="1">
        <f t="shared" si="130"/>
      </c>
      <c r="CU111" s="1">
        <f t="shared" si="131"/>
      </c>
      <c r="CV111" s="1">
        <f t="shared" si="132"/>
      </c>
      <c r="CW111" s="1">
        <f t="shared" si="133"/>
      </c>
      <c r="CX111" s="1">
        <f t="shared" si="134"/>
      </c>
      <c r="CY111" s="1">
        <f t="shared" si="135"/>
      </c>
      <c r="CZ111" s="1">
        <f t="shared" si="136"/>
      </c>
      <c r="DA111" s="1">
        <f t="shared" si="137"/>
      </c>
      <c r="DB111" s="1">
        <f t="shared" si="138"/>
      </c>
      <c r="DC111" s="1">
        <f t="shared" si="139"/>
      </c>
      <c r="DD111" s="1">
        <f t="shared" si="140"/>
      </c>
      <c r="DE111" s="1">
        <f t="shared" si="141"/>
      </c>
      <c r="DF111" s="1">
        <f t="shared" si="142"/>
      </c>
      <c r="DG111" s="1">
        <f t="shared" si="143"/>
      </c>
      <c r="DH111" s="2">
        <f t="shared" si="144"/>
      </c>
    </row>
    <row r="112" spans="1:112" ht="11.25" customHeight="1" hidden="1">
      <c r="A112" s="1">
        <v>110</v>
      </c>
      <c r="B112" s="1"/>
      <c r="C112" s="1"/>
      <c r="D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E112" s="1">
        <f t="shared" si="146"/>
      </c>
      <c r="AF112" s="1">
        <f t="shared" si="147"/>
      </c>
      <c r="AG112" s="13">
        <f>IF(B112="","",IF(LOOKUP(AF112,'[1]Fresno 2010 Pay Sheet'!$A$5:$A$35,'[1]Fresno 2010 Pay Sheet'!$B$5:$B$35)&gt;0,LOOKUP(AF112,'[1]Fresno 2010 Pay Sheet'!$A$5:$A$35,'[1]Fresno 2010 Pay Sheet'!$B$5:$B$35),0))</f>
      </c>
      <c r="AH112" s="1">
        <f t="shared" si="148"/>
      </c>
      <c r="AI112" s="1">
        <f t="shared" si="149"/>
      </c>
      <c r="AJ112" s="13">
        <f>IF(B112="","",IF(LOOKUP(AI112,'[1]Fresno 2010 Pay Sheet'!$C$5:$C$35,'[1]Fresno 2010 Pay Sheet'!$D$5:$D$35)&gt;0,LOOKUP(AI112,'[1]Fresno 2010 Pay Sheet'!$C$5:$C$35,'[1]Fresno 2010 Pay Sheet'!$D$5:$D$35),0))</f>
      </c>
      <c r="AK112" s="1">
        <f t="shared" si="150"/>
      </c>
      <c r="AL112" s="1">
        <f t="shared" si="151"/>
      </c>
      <c r="AM112" s="13">
        <f>IF(B112="","",IF(LOOKUP(AL112,'[1]Fresno 2010 Pay Sheet'!$E$5:$E$35,'[1]Fresno 2010 Pay Sheet'!$F$5:$F$35)&gt;0,LOOKUP(AL112,'[1]Fresno 2010 Pay Sheet'!$E$5:$E$35,'[1]Fresno 2010 Pay Sheet'!$F$5:$F$35),0))</f>
      </c>
      <c r="AN112" s="1">
        <f t="shared" si="145"/>
      </c>
      <c r="AO112" s="1">
        <f t="shared" si="73"/>
      </c>
      <c r="AP112" s="1">
        <f t="shared" si="74"/>
      </c>
      <c r="AQ112" s="1">
        <f t="shared" si="75"/>
      </c>
      <c r="AR112" s="1">
        <f t="shared" si="90"/>
      </c>
      <c r="AS112" s="1">
        <f t="shared" si="76"/>
      </c>
      <c r="AT112" s="1">
        <f t="shared" si="77"/>
      </c>
      <c r="AU112" s="1">
        <f t="shared" si="91"/>
      </c>
      <c r="AV112" s="1">
        <f t="shared" si="92"/>
      </c>
      <c r="AW112" s="1">
        <f t="shared" si="78"/>
      </c>
      <c r="AX112" s="1">
        <f t="shared" si="93"/>
      </c>
      <c r="AY112" s="1">
        <f t="shared" si="79"/>
      </c>
      <c r="AZ112" s="1">
        <f t="shared" si="94"/>
      </c>
      <c r="BA112" s="1">
        <f t="shared" si="80"/>
      </c>
      <c r="BB112" s="1">
        <f t="shared" si="95"/>
      </c>
      <c r="BC112" s="1">
        <f t="shared" si="81"/>
      </c>
      <c r="BD112" s="1">
        <f t="shared" si="96"/>
      </c>
      <c r="BE112" s="1">
        <f t="shared" si="82"/>
      </c>
      <c r="BF112" s="14">
        <f t="shared" si="97"/>
      </c>
      <c r="BG112" s="1">
        <f t="shared" si="83"/>
      </c>
      <c r="BH112" s="14">
        <f t="shared" si="98"/>
      </c>
      <c r="BI112" s="14">
        <f t="shared" si="84"/>
      </c>
      <c r="BJ112" s="14">
        <f t="shared" si="99"/>
      </c>
      <c r="BK112" s="1">
        <f t="shared" si="85"/>
      </c>
      <c r="BL112" s="14">
        <f t="shared" si="100"/>
      </c>
      <c r="BM112" s="1">
        <f t="shared" si="86"/>
      </c>
      <c r="BN112" s="14">
        <f t="shared" si="101"/>
      </c>
      <c r="BO112" s="1">
        <f t="shared" si="87"/>
      </c>
      <c r="BP112" s="14">
        <f t="shared" si="102"/>
      </c>
      <c r="BQ112" s="1">
        <f t="shared" si="88"/>
      </c>
      <c r="BR112" s="14">
        <f t="shared" si="103"/>
      </c>
      <c r="BS112" s="1">
        <f t="shared" si="89"/>
      </c>
      <c r="BT112" s="14">
        <f t="shared" si="104"/>
      </c>
      <c r="BU112" s="1">
        <f t="shared" si="105"/>
      </c>
      <c r="BV112" s="1">
        <f t="shared" si="106"/>
      </c>
      <c r="BW112" s="1">
        <f t="shared" si="107"/>
      </c>
      <c r="BX112" s="1">
        <f t="shared" si="108"/>
      </c>
      <c r="BY112" s="1">
        <f t="shared" si="109"/>
      </c>
      <c r="BZ112" s="1">
        <f t="shared" si="110"/>
      </c>
      <c r="CA112" s="1">
        <f t="shared" si="111"/>
      </c>
      <c r="CB112" s="1">
        <f t="shared" si="112"/>
      </c>
      <c r="CC112" s="1">
        <f t="shared" si="113"/>
      </c>
      <c r="CD112" s="1">
        <f t="shared" si="114"/>
      </c>
      <c r="CE112" s="1">
        <f t="shared" si="115"/>
      </c>
      <c r="CF112" s="1">
        <f t="shared" si="116"/>
      </c>
      <c r="CG112" s="1">
        <f t="shared" si="117"/>
      </c>
      <c r="CH112" s="1">
        <f t="shared" si="118"/>
      </c>
      <c r="CI112" s="1">
        <f t="shared" si="119"/>
      </c>
      <c r="CJ112" s="1">
        <f t="shared" si="120"/>
      </c>
      <c r="CK112" s="1">
        <f t="shared" si="121"/>
      </c>
      <c r="CL112" s="1">
        <f t="shared" si="122"/>
      </c>
      <c r="CM112" s="1">
        <f t="shared" si="123"/>
      </c>
      <c r="CN112" s="1">
        <f t="shared" si="124"/>
      </c>
      <c r="CO112" s="1">
        <f t="shared" si="125"/>
      </c>
      <c r="CP112" s="1">
        <f t="shared" si="126"/>
      </c>
      <c r="CQ112" s="1">
        <f t="shared" si="127"/>
      </c>
      <c r="CR112" s="1">
        <f t="shared" si="128"/>
      </c>
      <c r="CS112" s="1">
        <f t="shared" si="129"/>
      </c>
      <c r="CT112" s="1">
        <f t="shared" si="130"/>
      </c>
      <c r="CU112" s="1">
        <f t="shared" si="131"/>
      </c>
      <c r="CV112" s="1">
        <f t="shared" si="132"/>
      </c>
      <c r="CW112" s="1">
        <f t="shared" si="133"/>
      </c>
      <c r="CX112" s="1">
        <f t="shared" si="134"/>
      </c>
      <c r="CY112" s="1">
        <f t="shared" si="135"/>
      </c>
      <c r="CZ112" s="1">
        <f t="shared" si="136"/>
      </c>
      <c r="DA112" s="1">
        <f t="shared" si="137"/>
      </c>
      <c r="DB112" s="1">
        <f t="shared" si="138"/>
      </c>
      <c r="DC112" s="1">
        <f t="shared" si="139"/>
      </c>
      <c r="DD112" s="1">
        <f t="shared" si="140"/>
      </c>
      <c r="DE112" s="1">
        <f t="shared" si="141"/>
      </c>
      <c r="DF112" s="1">
        <f t="shared" si="142"/>
      </c>
      <c r="DG112" s="1">
        <f t="shared" si="143"/>
      </c>
      <c r="DH112" s="2">
        <f t="shared" si="144"/>
      </c>
    </row>
    <row r="113" spans="1:112" ht="11.25" customHeight="1" hidden="1">
      <c r="A113" s="1">
        <v>111</v>
      </c>
      <c r="B113" s="1"/>
      <c r="C113" s="1"/>
      <c r="D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E113" s="1">
        <f t="shared" si="146"/>
      </c>
      <c r="AF113" s="1">
        <f t="shared" si="147"/>
      </c>
      <c r="AG113" s="13">
        <f>IF(B113="","",IF(LOOKUP(AF113,'[1]Fresno 2010 Pay Sheet'!$A$5:$A$35,'[1]Fresno 2010 Pay Sheet'!$B$5:$B$35)&gt;0,LOOKUP(AF113,'[1]Fresno 2010 Pay Sheet'!$A$5:$A$35,'[1]Fresno 2010 Pay Sheet'!$B$5:$B$35),0))</f>
      </c>
      <c r="AH113" s="1">
        <f t="shared" si="148"/>
      </c>
      <c r="AI113" s="1">
        <f t="shared" si="149"/>
      </c>
      <c r="AJ113" s="13">
        <f>IF(B113="","",IF(LOOKUP(AI113,'[1]Fresno 2010 Pay Sheet'!$C$5:$C$35,'[1]Fresno 2010 Pay Sheet'!$D$5:$D$35)&gt;0,LOOKUP(AI113,'[1]Fresno 2010 Pay Sheet'!$C$5:$C$35,'[1]Fresno 2010 Pay Sheet'!$D$5:$D$35),0))</f>
      </c>
      <c r="AK113" s="1">
        <f t="shared" si="150"/>
      </c>
      <c r="AL113" s="1">
        <f t="shared" si="151"/>
      </c>
      <c r="AM113" s="13">
        <f>IF(B113="","",IF(LOOKUP(AL113,'[1]Fresno 2010 Pay Sheet'!$E$5:$E$35,'[1]Fresno 2010 Pay Sheet'!$F$5:$F$35)&gt;0,LOOKUP(AL113,'[1]Fresno 2010 Pay Sheet'!$E$5:$E$35,'[1]Fresno 2010 Pay Sheet'!$F$5:$F$35),0))</f>
      </c>
      <c r="AN113" s="1">
        <f t="shared" si="145"/>
      </c>
      <c r="AO113" s="1">
        <f t="shared" si="73"/>
      </c>
      <c r="AP113" s="1">
        <f t="shared" si="74"/>
      </c>
      <c r="AQ113" s="1">
        <f t="shared" si="75"/>
      </c>
      <c r="AR113" s="1">
        <f t="shared" si="90"/>
      </c>
      <c r="AS113" s="1">
        <f t="shared" si="76"/>
      </c>
      <c r="AT113" s="1">
        <f t="shared" si="77"/>
      </c>
      <c r="AU113" s="1">
        <f t="shared" si="91"/>
      </c>
      <c r="AV113" s="1">
        <f t="shared" si="92"/>
      </c>
      <c r="AW113" s="1">
        <f t="shared" si="78"/>
      </c>
      <c r="AX113" s="1">
        <f t="shared" si="93"/>
      </c>
      <c r="AY113" s="1">
        <f t="shared" si="79"/>
      </c>
      <c r="AZ113" s="1">
        <f t="shared" si="94"/>
      </c>
      <c r="BA113" s="1">
        <f t="shared" si="80"/>
      </c>
      <c r="BB113" s="1">
        <f t="shared" si="95"/>
      </c>
      <c r="BC113" s="1">
        <f t="shared" si="81"/>
      </c>
      <c r="BD113" s="1">
        <f t="shared" si="96"/>
      </c>
      <c r="BE113" s="1">
        <f t="shared" si="82"/>
      </c>
      <c r="BF113" s="14">
        <f t="shared" si="97"/>
      </c>
      <c r="BG113" s="1">
        <f t="shared" si="83"/>
      </c>
      <c r="BH113" s="14">
        <f t="shared" si="98"/>
      </c>
      <c r="BI113" s="14">
        <f t="shared" si="84"/>
      </c>
      <c r="BJ113" s="14">
        <f t="shared" si="99"/>
      </c>
      <c r="BK113" s="1">
        <f t="shared" si="85"/>
      </c>
      <c r="BL113" s="14">
        <f t="shared" si="100"/>
      </c>
      <c r="BM113" s="1">
        <f t="shared" si="86"/>
      </c>
      <c r="BN113" s="14">
        <f t="shared" si="101"/>
      </c>
      <c r="BO113" s="1">
        <f t="shared" si="87"/>
      </c>
      <c r="BP113" s="14">
        <f t="shared" si="102"/>
      </c>
      <c r="BQ113" s="1">
        <f t="shared" si="88"/>
      </c>
      <c r="BR113" s="14">
        <f t="shared" si="103"/>
      </c>
      <c r="BS113" s="1">
        <f t="shared" si="89"/>
      </c>
      <c r="BT113" s="14">
        <f t="shared" si="104"/>
      </c>
      <c r="BU113" s="1">
        <f t="shared" si="105"/>
      </c>
      <c r="BV113" s="1">
        <f t="shared" si="106"/>
      </c>
      <c r="BW113" s="1">
        <f t="shared" si="107"/>
      </c>
      <c r="BX113" s="1">
        <f t="shared" si="108"/>
      </c>
      <c r="BY113" s="1">
        <f t="shared" si="109"/>
      </c>
      <c r="BZ113" s="1">
        <f t="shared" si="110"/>
      </c>
      <c r="CA113" s="1">
        <f t="shared" si="111"/>
      </c>
      <c r="CB113" s="1">
        <f t="shared" si="112"/>
      </c>
      <c r="CC113" s="1">
        <f t="shared" si="113"/>
      </c>
      <c r="CD113" s="1">
        <f t="shared" si="114"/>
      </c>
      <c r="CE113" s="1">
        <f t="shared" si="115"/>
      </c>
      <c r="CF113" s="1">
        <f t="shared" si="116"/>
      </c>
      <c r="CG113" s="1">
        <f t="shared" si="117"/>
      </c>
      <c r="CH113" s="1">
        <f t="shared" si="118"/>
      </c>
      <c r="CI113" s="1">
        <f t="shared" si="119"/>
      </c>
      <c r="CJ113" s="1">
        <f t="shared" si="120"/>
      </c>
      <c r="CK113" s="1">
        <f t="shared" si="121"/>
      </c>
      <c r="CL113" s="1">
        <f t="shared" si="122"/>
      </c>
      <c r="CM113" s="1">
        <f t="shared" si="123"/>
      </c>
      <c r="CN113" s="1">
        <f t="shared" si="124"/>
      </c>
      <c r="CO113" s="1">
        <f t="shared" si="125"/>
      </c>
      <c r="CP113" s="1">
        <f t="shared" si="126"/>
      </c>
      <c r="CQ113" s="1">
        <f t="shared" si="127"/>
      </c>
      <c r="CR113" s="1">
        <f t="shared" si="128"/>
      </c>
      <c r="CS113" s="1">
        <f t="shared" si="129"/>
      </c>
      <c r="CT113" s="1">
        <f t="shared" si="130"/>
      </c>
      <c r="CU113" s="1">
        <f t="shared" si="131"/>
      </c>
      <c r="CV113" s="1">
        <f t="shared" si="132"/>
      </c>
      <c r="CW113" s="1">
        <f t="shared" si="133"/>
      </c>
      <c r="CX113" s="1">
        <f t="shared" si="134"/>
      </c>
      <c r="CY113" s="1">
        <f t="shared" si="135"/>
      </c>
      <c r="CZ113" s="1">
        <f t="shared" si="136"/>
      </c>
      <c r="DA113" s="1">
        <f t="shared" si="137"/>
      </c>
      <c r="DB113" s="1">
        <f t="shared" si="138"/>
      </c>
      <c r="DC113" s="1">
        <f t="shared" si="139"/>
      </c>
      <c r="DD113" s="1">
        <f t="shared" si="140"/>
      </c>
      <c r="DE113" s="1">
        <f t="shared" si="141"/>
      </c>
      <c r="DF113" s="1">
        <f t="shared" si="142"/>
      </c>
      <c r="DG113" s="1">
        <f t="shared" si="143"/>
      </c>
      <c r="DH113" s="2">
        <f t="shared" si="144"/>
      </c>
    </row>
    <row r="114" spans="1:112" ht="11.25" customHeight="1" hidden="1">
      <c r="A114" s="1">
        <v>112</v>
      </c>
      <c r="B114" s="1"/>
      <c r="C114" s="1"/>
      <c r="D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E114" s="1">
        <f t="shared" si="146"/>
      </c>
      <c r="AF114" s="1">
        <f t="shared" si="147"/>
      </c>
      <c r="AG114" s="13">
        <f>IF(B114="","",IF(LOOKUP(AF114,'[1]Fresno 2010 Pay Sheet'!$A$5:$A$35,'[1]Fresno 2010 Pay Sheet'!$B$5:$B$35)&gt;0,LOOKUP(AF114,'[1]Fresno 2010 Pay Sheet'!$A$5:$A$35,'[1]Fresno 2010 Pay Sheet'!$B$5:$B$35),0))</f>
      </c>
      <c r="AH114" s="1">
        <f t="shared" si="148"/>
      </c>
      <c r="AI114" s="1">
        <f t="shared" si="149"/>
      </c>
      <c r="AJ114" s="13">
        <f>IF(B114="","",IF(LOOKUP(AI114,'[1]Fresno 2010 Pay Sheet'!$C$5:$C$35,'[1]Fresno 2010 Pay Sheet'!$D$5:$D$35)&gt;0,LOOKUP(AI114,'[1]Fresno 2010 Pay Sheet'!$C$5:$C$35,'[1]Fresno 2010 Pay Sheet'!$D$5:$D$35),0))</f>
      </c>
      <c r="AK114" s="1">
        <f t="shared" si="150"/>
      </c>
      <c r="AL114" s="1">
        <f t="shared" si="151"/>
      </c>
      <c r="AM114" s="13">
        <f>IF(B114="","",IF(LOOKUP(AL114,'[1]Fresno 2010 Pay Sheet'!$E$5:$E$35,'[1]Fresno 2010 Pay Sheet'!$F$5:$F$35)&gt;0,LOOKUP(AL114,'[1]Fresno 2010 Pay Sheet'!$E$5:$E$35,'[1]Fresno 2010 Pay Sheet'!$F$5:$F$35),0))</f>
      </c>
      <c r="AN114" s="1">
        <f t="shared" si="145"/>
      </c>
      <c r="AO114" s="1">
        <f t="shared" si="73"/>
      </c>
      <c r="AP114" s="1">
        <f t="shared" si="74"/>
      </c>
      <c r="AQ114" s="1">
        <f t="shared" si="75"/>
      </c>
      <c r="AR114" s="1">
        <f t="shared" si="90"/>
      </c>
      <c r="AS114" s="1">
        <f t="shared" si="76"/>
      </c>
      <c r="AT114" s="1">
        <f t="shared" si="77"/>
      </c>
      <c r="AU114" s="1">
        <f t="shared" si="91"/>
      </c>
      <c r="AV114" s="1">
        <f t="shared" si="92"/>
      </c>
      <c r="AW114" s="1">
        <f t="shared" si="78"/>
      </c>
      <c r="AX114" s="1">
        <f t="shared" si="93"/>
      </c>
      <c r="AY114" s="1">
        <f t="shared" si="79"/>
      </c>
      <c r="AZ114" s="1">
        <f t="shared" si="94"/>
      </c>
      <c r="BA114" s="1">
        <f t="shared" si="80"/>
      </c>
      <c r="BB114" s="1">
        <f t="shared" si="95"/>
      </c>
      <c r="BC114" s="1">
        <f t="shared" si="81"/>
      </c>
      <c r="BD114" s="1">
        <f t="shared" si="96"/>
      </c>
      <c r="BE114" s="1">
        <f t="shared" si="82"/>
      </c>
      <c r="BF114" s="14">
        <f t="shared" si="97"/>
      </c>
      <c r="BG114" s="1">
        <f t="shared" si="83"/>
      </c>
      <c r="BH114" s="14">
        <f t="shared" si="98"/>
      </c>
      <c r="BI114" s="14">
        <f t="shared" si="84"/>
      </c>
      <c r="BJ114" s="14">
        <f t="shared" si="99"/>
      </c>
      <c r="BK114" s="1">
        <f t="shared" si="85"/>
      </c>
      <c r="BL114" s="14">
        <f t="shared" si="100"/>
      </c>
      <c r="BM114" s="1">
        <f t="shared" si="86"/>
      </c>
      <c r="BN114" s="14">
        <f t="shared" si="101"/>
      </c>
      <c r="BO114" s="1">
        <f t="shared" si="87"/>
      </c>
      <c r="BP114" s="14">
        <f t="shared" si="102"/>
      </c>
      <c r="BQ114" s="1">
        <f t="shared" si="88"/>
      </c>
      <c r="BR114" s="14">
        <f t="shared" si="103"/>
      </c>
      <c r="BS114" s="1">
        <f t="shared" si="89"/>
      </c>
      <c r="BT114" s="14">
        <f t="shared" si="104"/>
      </c>
      <c r="BU114" s="1">
        <f t="shared" si="105"/>
      </c>
      <c r="BV114" s="1">
        <f t="shared" si="106"/>
      </c>
      <c r="BW114" s="1">
        <f t="shared" si="107"/>
      </c>
      <c r="BX114" s="1">
        <f t="shared" si="108"/>
      </c>
      <c r="BY114" s="1">
        <f t="shared" si="109"/>
      </c>
      <c r="BZ114" s="1">
        <f t="shared" si="110"/>
      </c>
      <c r="CA114" s="1">
        <f t="shared" si="111"/>
      </c>
      <c r="CB114" s="1">
        <f t="shared" si="112"/>
      </c>
      <c r="CC114" s="1">
        <f t="shared" si="113"/>
      </c>
      <c r="CD114" s="1">
        <f t="shared" si="114"/>
      </c>
      <c r="CE114" s="1">
        <f t="shared" si="115"/>
      </c>
      <c r="CF114" s="1">
        <f t="shared" si="116"/>
      </c>
      <c r="CG114" s="1">
        <f t="shared" si="117"/>
      </c>
      <c r="CH114" s="1">
        <f t="shared" si="118"/>
      </c>
      <c r="CI114" s="1">
        <f t="shared" si="119"/>
      </c>
      <c r="CJ114" s="1">
        <f t="shared" si="120"/>
      </c>
      <c r="CK114" s="1">
        <f t="shared" si="121"/>
      </c>
      <c r="CL114" s="1">
        <f t="shared" si="122"/>
      </c>
      <c r="CM114" s="1">
        <f t="shared" si="123"/>
      </c>
      <c r="CN114" s="1">
        <f t="shared" si="124"/>
      </c>
      <c r="CO114" s="1">
        <f t="shared" si="125"/>
      </c>
      <c r="CP114" s="1">
        <f t="shared" si="126"/>
      </c>
      <c r="CQ114" s="1">
        <f t="shared" si="127"/>
      </c>
      <c r="CR114" s="1">
        <f t="shared" si="128"/>
      </c>
      <c r="CS114" s="1">
        <f t="shared" si="129"/>
      </c>
      <c r="CT114" s="1">
        <f t="shared" si="130"/>
      </c>
      <c r="CU114" s="1">
        <f t="shared" si="131"/>
      </c>
      <c r="CV114" s="1">
        <f t="shared" si="132"/>
      </c>
      <c r="CW114" s="1">
        <f t="shared" si="133"/>
      </c>
      <c r="CX114" s="1">
        <f t="shared" si="134"/>
      </c>
      <c r="CY114" s="1">
        <f t="shared" si="135"/>
      </c>
      <c r="CZ114" s="1">
        <f t="shared" si="136"/>
      </c>
      <c r="DA114" s="1">
        <f t="shared" si="137"/>
      </c>
      <c r="DB114" s="1">
        <f t="shared" si="138"/>
      </c>
      <c r="DC114" s="1">
        <f t="shared" si="139"/>
      </c>
      <c r="DD114" s="1">
        <f t="shared" si="140"/>
      </c>
      <c r="DE114" s="1">
        <f t="shared" si="141"/>
      </c>
      <c r="DF114" s="1">
        <f t="shared" si="142"/>
      </c>
      <c r="DG114" s="1">
        <f t="shared" si="143"/>
      </c>
      <c r="DH114" s="2">
        <f t="shared" si="144"/>
      </c>
    </row>
    <row r="115" spans="1:112" ht="11.25" customHeight="1" hidden="1">
      <c r="A115" s="1">
        <v>113</v>
      </c>
      <c r="B115" s="1"/>
      <c r="C115" s="1"/>
      <c r="D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E115" s="1">
        <f t="shared" si="146"/>
      </c>
      <c r="AF115" s="1">
        <f t="shared" si="147"/>
      </c>
      <c r="AG115" s="13">
        <f>IF(B115="","",IF(LOOKUP(AF115,'[1]Fresno 2010 Pay Sheet'!$A$5:$A$35,'[1]Fresno 2010 Pay Sheet'!$B$5:$B$35)&gt;0,LOOKUP(AF115,'[1]Fresno 2010 Pay Sheet'!$A$5:$A$35,'[1]Fresno 2010 Pay Sheet'!$B$5:$B$35),0))</f>
      </c>
      <c r="AH115" s="1">
        <f t="shared" si="148"/>
      </c>
      <c r="AI115" s="1">
        <f t="shared" si="149"/>
      </c>
      <c r="AJ115" s="13">
        <f>IF(B115="","",IF(LOOKUP(AI115,'[1]Fresno 2010 Pay Sheet'!$C$5:$C$35,'[1]Fresno 2010 Pay Sheet'!$D$5:$D$35)&gt;0,LOOKUP(AI115,'[1]Fresno 2010 Pay Sheet'!$C$5:$C$35,'[1]Fresno 2010 Pay Sheet'!$D$5:$D$35),0))</f>
      </c>
      <c r="AK115" s="1">
        <f t="shared" si="150"/>
      </c>
      <c r="AL115" s="1">
        <f t="shared" si="151"/>
      </c>
      <c r="AM115" s="13">
        <f>IF(B115="","",IF(LOOKUP(AL115,'[1]Fresno 2010 Pay Sheet'!$E$5:$E$35,'[1]Fresno 2010 Pay Sheet'!$F$5:$F$35)&gt;0,LOOKUP(AL115,'[1]Fresno 2010 Pay Sheet'!$E$5:$E$35,'[1]Fresno 2010 Pay Sheet'!$F$5:$F$35),0))</f>
      </c>
      <c r="AN115" s="1">
        <f t="shared" si="145"/>
      </c>
      <c r="AO115" s="1">
        <f t="shared" si="73"/>
      </c>
      <c r="AP115" s="1">
        <f t="shared" si="74"/>
      </c>
      <c r="AQ115" s="1">
        <f t="shared" si="75"/>
      </c>
      <c r="AR115" s="1">
        <f t="shared" si="90"/>
      </c>
      <c r="AS115" s="1">
        <f t="shared" si="76"/>
      </c>
      <c r="AT115" s="1">
        <f t="shared" si="77"/>
      </c>
      <c r="AU115" s="1">
        <f t="shared" si="91"/>
      </c>
      <c r="AV115" s="1">
        <f t="shared" si="92"/>
      </c>
      <c r="AW115" s="1">
        <f t="shared" si="78"/>
      </c>
      <c r="AX115" s="1">
        <f t="shared" si="93"/>
      </c>
      <c r="AY115" s="1">
        <f t="shared" si="79"/>
      </c>
      <c r="AZ115" s="1">
        <f t="shared" si="94"/>
      </c>
      <c r="BA115" s="1">
        <f t="shared" si="80"/>
      </c>
      <c r="BB115" s="1">
        <f t="shared" si="95"/>
      </c>
      <c r="BC115" s="1">
        <f t="shared" si="81"/>
      </c>
      <c r="BD115" s="1">
        <f t="shared" si="96"/>
      </c>
      <c r="BE115" s="1">
        <f t="shared" si="82"/>
      </c>
      <c r="BF115" s="14">
        <f t="shared" si="97"/>
      </c>
      <c r="BG115" s="1">
        <f t="shared" si="83"/>
      </c>
      <c r="BH115" s="14">
        <f t="shared" si="98"/>
      </c>
      <c r="BI115" s="14">
        <f t="shared" si="84"/>
      </c>
      <c r="BJ115" s="14">
        <f t="shared" si="99"/>
      </c>
      <c r="BK115" s="1">
        <f t="shared" si="85"/>
      </c>
      <c r="BL115" s="14">
        <f t="shared" si="100"/>
      </c>
      <c r="BM115" s="1">
        <f t="shared" si="86"/>
      </c>
      <c r="BN115" s="14">
        <f t="shared" si="101"/>
      </c>
      <c r="BO115" s="1">
        <f t="shared" si="87"/>
      </c>
      <c r="BP115" s="14">
        <f t="shared" si="102"/>
      </c>
      <c r="BQ115" s="1">
        <f t="shared" si="88"/>
      </c>
      <c r="BR115" s="14">
        <f t="shared" si="103"/>
      </c>
      <c r="BS115" s="1">
        <f t="shared" si="89"/>
      </c>
      <c r="BT115" s="14">
        <f t="shared" si="104"/>
      </c>
      <c r="BU115" s="1">
        <f t="shared" si="105"/>
      </c>
      <c r="BV115" s="1">
        <f t="shared" si="106"/>
      </c>
      <c r="BW115" s="1">
        <f t="shared" si="107"/>
      </c>
      <c r="BX115" s="1">
        <f t="shared" si="108"/>
      </c>
      <c r="BY115" s="1">
        <f t="shared" si="109"/>
      </c>
      <c r="BZ115" s="1">
        <f t="shared" si="110"/>
      </c>
      <c r="CA115" s="1">
        <f t="shared" si="111"/>
      </c>
      <c r="CB115" s="1">
        <f t="shared" si="112"/>
      </c>
      <c r="CC115" s="1">
        <f t="shared" si="113"/>
      </c>
      <c r="CD115" s="1">
        <f t="shared" si="114"/>
      </c>
      <c r="CE115" s="1">
        <f t="shared" si="115"/>
      </c>
      <c r="CF115" s="1">
        <f t="shared" si="116"/>
      </c>
      <c r="CG115" s="1">
        <f t="shared" si="117"/>
      </c>
      <c r="CH115" s="1">
        <f t="shared" si="118"/>
      </c>
      <c r="CI115" s="1">
        <f t="shared" si="119"/>
      </c>
      <c r="CJ115" s="1">
        <f t="shared" si="120"/>
      </c>
      <c r="CK115" s="1">
        <f t="shared" si="121"/>
      </c>
      <c r="CL115" s="1">
        <f t="shared" si="122"/>
      </c>
      <c r="CM115" s="1">
        <f t="shared" si="123"/>
      </c>
      <c r="CN115" s="1">
        <f t="shared" si="124"/>
      </c>
      <c r="CO115" s="1">
        <f t="shared" si="125"/>
      </c>
      <c r="CP115" s="1">
        <f t="shared" si="126"/>
      </c>
      <c r="CQ115" s="1">
        <f t="shared" si="127"/>
      </c>
      <c r="CR115" s="1">
        <f t="shared" si="128"/>
      </c>
      <c r="CS115" s="1">
        <f t="shared" si="129"/>
      </c>
      <c r="CT115" s="1">
        <f t="shared" si="130"/>
      </c>
      <c r="CU115" s="1">
        <f t="shared" si="131"/>
      </c>
      <c r="CV115" s="1">
        <f t="shared" si="132"/>
      </c>
      <c r="CW115" s="1">
        <f t="shared" si="133"/>
      </c>
      <c r="CX115" s="1">
        <f t="shared" si="134"/>
      </c>
      <c r="CY115" s="1">
        <f t="shared" si="135"/>
      </c>
      <c r="CZ115" s="1">
        <f t="shared" si="136"/>
      </c>
      <c r="DA115" s="1">
        <f t="shared" si="137"/>
      </c>
      <c r="DB115" s="1">
        <f t="shared" si="138"/>
      </c>
      <c r="DC115" s="1">
        <f t="shared" si="139"/>
      </c>
      <c r="DD115" s="1">
        <f t="shared" si="140"/>
      </c>
      <c r="DE115" s="1">
        <f t="shared" si="141"/>
      </c>
      <c r="DF115" s="1">
        <f t="shared" si="142"/>
      </c>
      <c r="DG115" s="1">
        <f t="shared" si="143"/>
      </c>
      <c r="DH115" s="2">
        <f t="shared" si="144"/>
      </c>
    </row>
    <row r="116" spans="1:112" ht="11.25" customHeight="1" hidden="1">
      <c r="A116" s="1">
        <v>114</v>
      </c>
      <c r="B116" s="1"/>
      <c r="C116" s="1"/>
      <c r="D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E116" s="1">
        <f t="shared" si="146"/>
      </c>
      <c r="AF116" s="1">
        <f t="shared" si="147"/>
      </c>
      <c r="AG116" s="13">
        <f>IF(B116="","",IF(LOOKUP(AF116,'[1]Fresno 2010 Pay Sheet'!$A$5:$A$35,'[1]Fresno 2010 Pay Sheet'!$B$5:$B$35)&gt;0,LOOKUP(AF116,'[1]Fresno 2010 Pay Sheet'!$A$5:$A$35,'[1]Fresno 2010 Pay Sheet'!$B$5:$B$35),0))</f>
      </c>
      <c r="AH116" s="1">
        <f t="shared" si="148"/>
      </c>
      <c r="AI116" s="1">
        <f t="shared" si="149"/>
      </c>
      <c r="AJ116" s="13">
        <f>IF(B116="","",IF(LOOKUP(AI116,'[1]Fresno 2010 Pay Sheet'!$C$5:$C$35,'[1]Fresno 2010 Pay Sheet'!$D$5:$D$35)&gt;0,LOOKUP(AI116,'[1]Fresno 2010 Pay Sheet'!$C$5:$C$35,'[1]Fresno 2010 Pay Sheet'!$D$5:$D$35),0))</f>
      </c>
      <c r="AK116" s="1">
        <f t="shared" si="150"/>
      </c>
      <c r="AL116" s="1">
        <f t="shared" si="151"/>
      </c>
      <c r="AM116" s="13">
        <f>IF(B116="","",IF(LOOKUP(AL116,'[1]Fresno 2010 Pay Sheet'!$E$5:$E$35,'[1]Fresno 2010 Pay Sheet'!$F$5:$F$35)&gt;0,LOOKUP(AL116,'[1]Fresno 2010 Pay Sheet'!$E$5:$E$35,'[1]Fresno 2010 Pay Sheet'!$F$5:$F$35),0))</f>
      </c>
      <c r="AN116" s="1">
        <f t="shared" si="145"/>
      </c>
      <c r="AO116" s="1">
        <f t="shared" si="73"/>
      </c>
      <c r="AP116" s="1">
        <f t="shared" si="74"/>
      </c>
      <c r="AQ116" s="1">
        <f t="shared" si="75"/>
      </c>
      <c r="AR116" s="1">
        <f t="shared" si="90"/>
      </c>
      <c r="AS116" s="1">
        <f t="shared" si="76"/>
      </c>
      <c r="AT116" s="1">
        <f t="shared" si="77"/>
      </c>
      <c r="AU116" s="1">
        <f t="shared" si="91"/>
      </c>
      <c r="AV116" s="1">
        <f t="shared" si="92"/>
      </c>
      <c r="AW116" s="1">
        <f t="shared" si="78"/>
      </c>
      <c r="AX116" s="1">
        <f t="shared" si="93"/>
      </c>
      <c r="AY116" s="1">
        <f t="shared" si="79"/>
      </c>
      <c r="AZ116" s="1">
        <f t="shared" si="94"/>
      </c>
      <c r="BA116" s="1">
        <f t="shared" si="80"/>
      </c>
      <c r="BB116" s="1">
        <f t="shared" si="95"/>
      </c>
      <c r="BC116" s="1">
        <f t="shared" si="81"/>
      </c>
      <c r="BD116" s="1">
        <f t="shared" si="96"/>
      </c>
      <c r="BE116" s="1">
        <f t="shared" si="82"/>
      </c>
      <c r="BF116" s="14">
        <f t="shared" si="97"/>
      </c>
      <c r="BG116" s="1">
        <f t="shared" si="83"/>
      </c>
      <c r="BH116" s="14">
        <f t="shared" si="98"/>
      </c>
      <c r="BI116" s="14">
        <f t="shared" si="84"/>
      </c>
      <c r="BJ116" s="14">
        <f t="shared" si="99"/>
      </c>
      <c r="BK116" s="1">
        <f t="shared" si="85"/>
      </c>
      <c r="BL116" s="14">
        <f t="shared" si="100"/>
      </c>
      <c r="BM116" s="1">
        <f t="shared" si="86"/>
      </c>
      <c r="BN116" s="14">
        <f t="shared" si="101"/>
      </c>
      <c r="BO116" s="1">
        <f t="shared" si="87"/>
      </c>
      <c r="BP116" s="14">
        <f t="shared" si="102"/>
      </c>
      <c r="BQ116" s="1">
        <f t="shared" si="88"/>
      </c>
      <c r="BR116" s="14">
        <f t="shared" si="103"/>
      </c>
      <c r="BS116" s="1">
        <f t="shared" si="89"/>
      </c>
      <c r="BT116" s="14">
        <f t="shared" si="104"/>
      </c>
      <c r="BU116" s="1">
        <f t="shared" si="105"/>
      </c>
      <c r="BV116" s="1">
        <f t="shared" si="106"/>
      </c>
      <c r="BW116" s="1">
        <f t="shared" si="107"/>
      </c>
      <c r="BX116" s="1">
        <f t="shared" si="108"/>
      </c>
      <c r="BY116" s="1">
        <f t="shared" si="109"/>
      </c>
      <c r="BZ116" s="1">
        <f t="shared" si="110"/>
      </c>
      <c r="CA116" s="1">
        <f t="shared" si="111"/>
      </c>
      <c r="CB116" s="1">
        <f t="shared" si="112"/>
      </c>
      <c r="CC116" s="1">
        <f t="shared" si="113"/>
      </c>
      <c r="CD116" s="1">
        <f t="shared" si="114"/>
      </c>
      <c r="CE116" s="1">
        <f t="shared" si="115"/>
      </c>
      <c r="CF116" s="1">
        <f t="shared" si="116"/>
      </c>
      <c r="CG116" s="1">
        <f t="shared" si="117"/>
      </c>
      <c r="CH116" s="1">
        <f t="shared" si="118"/>
      </c>
      <c r="CI116" s="1">
        <f t="shared" si="119"/>
      </c>
      <c r="CJ116" s="1">
        <f t="shared" si="120"/>
      </c>
      <c r="CK116" s="1">
        <f t="shared" si="121"/>
      </c>
      <c r="CL116" s="1">
        <f t="shared" si="122"/>
      </c>
      <c r="CM116" s="1">
        <f t="shared" si="123"/>
      </c>
      <c r="CN116" s="1">
        <f t="shared" si="124"/>
      </c>
      <c r="CO116" s="1">
        <f t="shared" si="125"/>
      </c>
      <c r="CP116" s="1">
        <f t="shared" si="126"/>
      </c>
      <c r="CQ116" s="1">
        <f t="shared" si="127"/>
      </c>
      <c r="CR116" s="1">
        <f t="shared" si="128"/>
      </c>
      <c r="CS116" s="1">
        <f t="shared" si="129"/>
      </c>
      <c r="CT116" s="1">
        <f t="shared" si="130"/>
      </c>
      <c r="CU116" s="1">
        <f t="shared" si="131"/>
      </c>
      <c r="CV116" s="1">
        <f t="shared" si="132"/>
      </c>
      <c r="CW116" s="1">
        <f t="shared" si="133"/>
      </c>
      <c r="CX116" s="1">
        <f t="shared" si="134"/>
      </c>
      <c r="CY116" s="1">
        <f t="shared" si="135"/>
      </c>
      <c r="CZ116" s="1">
        <f t="shared" si="136"/>
      </c>
      <c r="DA116" s="1">
        <f t="shared" si="137"/>
      </c>
      <c r="DB116" s="1">
        <f t="shared" si="138"/>
      </c>
      <c r="DC116" s="1">
        <f t="shared" si="139"/>
      </c>
      <c r="DD116" s="1">
        <f t="shared" si="140"/>
      </c>
      <c r="DE116" s="1">
        <f t="shared" si="141"/>
      </c>
      <c r="DF116" s="1">
        <f t="shared" si="142"/>
      </c>
      <c r="DG116" s="1">
        <f t="shared" si="143"/>
      </c>
      <c r="DH116" s="2">
        <f t="shared" si="144"/>
      </c>
    </row>
    <row r="117" spans="1:112" ht="11.25" customHeight="1" hidden="1">
      <c r="A117" s="1">
        <v>115</v>
      </c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E117" s="1">
        <f t="shared" si="146"/>
      </c>
      <c r="AF117" s="1">
        <f t="shared" si="147"/>
      </c>
      <c r="AG117" s="13">
        <f>IF(B117="","",IF(LOOKUP(AF117,'[1]Fresno 2010 Pay Sheet'!$A$5:$A$35,'[1]Fresno 2010 Pay Sheet'!$B$5:$B$35)&gt;0,LOOKUP(AF117,'[1]Fresno 2010 Pay Sheet'!$A$5:$A$35,'[1]Fresno 2010 Pay Sheet'!$B$5:$B$35),0))</f>
      </c>
      <c r="AH117" s="1">
        <f t="shared" si="148"/>
      </c>
      <c r="AI117" s="1">
        <f t="shared" si="149"/>
      </c>
      <c r="AJ117" s="13">
        <f>IF(B117="","",IF(LOOKUP(AI117,'[1]Fresno 2010 Pay Sheet'!$C$5:$C$35,'[1]Fresno 2010 Pay Sheet'!$D$5:$D$35)&gt;0,LOOKUP(AI117,'[1]Fresno 2010 Pay Sheet'!$C$5:$C$35,'[1]Fresno 2010 Pay Sheet'!$D$5:$D$35),0))</f>
      </c>
      <c r="AK117" s="1">
        <f t="shared" si="150"/>
      </c>
      <c r="AL117" s="1">
        <f t="shared" si="151"/>
      </c>
      <c r="AM117" s="13">
        <f>IF(B117="","",IF(LOOKUP(AL117,'[1]Fresno 2010 Pay Sheet'!$E$5:$E$35,'[1]Fresno 2010 Pay Sheet'!$F$5:$F$35)&gt;0,LOOKUP(AL117,'[1]Fresno 2010 Pay Sheet'!$E$5:$E$35,'[1]Fresno 2010 Pay Sheet'!$F$5:$F$35),0))</f>
      </c>
      <c r="AN117" s="1">
        <f t="shared" si="145"/>
      </c>
      <c r="AO117" s="1">
        <f t="shared" si="73"/>
      </c>
      <c r="AP117" s="1">
        <f t="shared" si="74"/>
      </c>
      <c r="AQ117" s="1">
        <f t="shared" si="75"/>
      </c>
      <c r="AR117" s="1">
        <f t="shared" si="90"/>
      </c>
      <c r="AS117" s="1">
        <f t="shared" si="76"/>
      </c>
      <c r="AT117" s="1">
        <f t="shared" si="77"/>
      </c>
      <c r="AU117" s="1">
        <f t="shared" si="91"/>
      </c>
      <c r="AV117" s="1">
        <f t="shared" si="92"/>
      </c>
      <c r="AW117" s="1">
        <f t="shared" si="78"/>
      </c>
      <c r="AX117" s="1">
        <f t="shared" si="93"/>
      </c>
      <c r="AY117" s="1">
        <f t="shared" si="79"/>
      </c>
      <c r="AZ117" s="1">
        <f t="shared" si="94"/>
      </c>
      <c r="BA117" s="1">
        <f t="shared" si="80"/>
      </c>
      <c r="BB117" s="1">
        <f t="shared" si="95"/>
      </c>
      <c r="BC117" s="1">
        <f t="shared" si="81"/>
      </c>
      <c r="BD117" s="1">
        <f t="shared" si="96"/>
      </c>
      <c r="BE117" s="1">
        <f t="shared" si="82"/>
      </c>
      <c r="BF117" s="14">
        <f t="shared" si="97"/>
      </c>
      <c r="BG117" s="1">
        <f t="shared" si="83"/>
      </c>
      <c r="BH117" s="14">
        <f t="shared" si="98"/>
      </c>
      <c r="BI117" s="14">
        <f t="shared" si="84"/>
      </c>
      <c r="BJ117" s="14">
        <f t="shared" si="99"/>
      </c>
      <c r="BK117" s="1">
        <f t="shared" si="85"/>
      </c>
      <c r="BL117" s="14">
        <f t="shared" si="100"/>
      </c>
      <c r="BM117" s="1">
        <f t="shared" si="86"/>
      </c>
      <c r="BN117" s="14">
        <f t="shared" si="101"/>
      </c>
      <c r="BO117" s="1">
        <f t="shared" si="87"/>
      </c>
      <c r="BP117" s="14">
        <f t="shared" si="102"/>
      </c>
      <c r="BQ117" s="1">
        <f t="shared" si="88"/>
      </c>
      <c r="BR117" s="14">
        <f t="shared" si="103"/>
      </c>
      <c r="BS117" s="1">
        <f t="shared" si="89"/>
      </c>
      <c r="BT117" s="14">
        <f t="shared" si="104"/>
      </c>
      <c r="BU117" s="1">
        <f t="shared" si="105"/>
      </c>
      <c r="BV117" s="1">
        <f t="shared" si="106"/>
      </c>
      <c r="BW117" s="1">
        <f t="shared" si="107"/>
      </c>
      <c r="BX117" s="1">
        <f t="shared" si="108"/>
      </c>
      <c r="BY117" s="1">
        <f t="shared" si="109"/>
      </c>
      <c r="BZ117" s="1">
        <f t="shared" si="110"/>
      </c>
      <c r="CA117" s="1">
        <f t="shared" si="111"/>
      </c>
      <c r="CB117" s="1">
        <f t="shared" si="112"/>
      </c>
      <c r="CC117" s="1">
        <f t="shared" si="113"/>
      </c>
      <c r="CD117" s="1">
        <f t="shared" si="114"/>
      </c>
      <c r="CE117" s="1">
        <f t="shared" si="115"/>
      </c>
      <c r="CF117" s="1">
        <f t="shared" si="116"/>
      </c>
      <c r="CG117" s="1">
        <f t="shared" si="117"/>
      </c>
      <c r="CH117" s="1">
        <f t="shared" si="118"/>
      </c>
      <c r="CI117" s="1">
        <f t="shared" si="119"/>
      </c>
      <c r="CJ117" s="1">
        <f t="shared" si="120"/>
      </c>
      <c r="CK117" s="1">
        <f t="shared" si="121"/>
      </c>
      <c r="CL117" s="1">
        <f t="shared" si="122"/>
      </c>
      <c r="CM117" s="1">
        <f t="shared" si="123"/>
      </c>
      <c r="CN117" s="1">
        <f t="shared" si="124"/>
      </c>
      <c r="CO117" s="1">
        <f t="shared" si="125"/>
      </c>
      <c r="CP117" s="1">
        <f t="shared" si="126"/>
      </c>
      <c r="CQ117" s="1">
        <f t="shared" si="127"/>
      </c>
      <c r="CR117" s="1">
        <f t="shared" si="128"/>
      </c>
      <c r="CS117" s="1">
        <f t="shared" si="129"/>
      </c>
      <c r="CT117" s="1">
        <f t="shared" si="130"/>
      </c>
      <c r="CU117" s="1">
        <f t="shared" si="131"/>
      </c>
      <c r="CV117" s="1">
        <f t="shared" si="132"/>
      </c>
      <c r="CW117" s="1">
        <f t="shared" si="133"/>
      </c>
      <c r="CX117" s="1">
        <f t="shared" si="134"/>
      </c>
      <c r="CY117" s="1">
        <f t="shared" si="135"/>
      </c>
      <c r="CZ117" s="1">
        <f t="shared" si="136"/>
      </c>
      <c r="DA117" s="1">
        <f t="shared" si="137"/>
      </c>
      <c r="DB117" s="1">
        <f t="shared" si="138"/>
      </c>
      <c r="DC117" s="1">
        <f t="shared" si="139"/>
      </c>
      <c r="DD117" s="1">
        <f t="shared" si="140"/>
      </c>
      <c r="DE117" s="1">
        <f t="shared" si="141"/>
      </c>
      <c r="DF117" s="1">
        <f t="shared" si="142"/>
      </c>
      <c r="DG117" s="1">
        <f t="shared" si="143"/>
      </c>
      <c r="DH117" s="2">
        <f t="shared" si="144"/>
      </c>
    </row>
    <row r="118" spans="1:112" ht="11.25" customHeight="1" hidden="1">
      <c r="A118" s="1">
        <v>116</v>
      </c>
      <c r="B118" s="1"/>
      <c r="C118" s="1"/>
      <c r="D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E118" s="1">
        <f t="shared" si="146"/>
      </c>
      <c r="AF118" s="1">
        <f t="shared" si="147"/>
      </c>
      <c r="AG118" s="13">
        <f>IF(B118="","",IF(LOOKUP(AF118,'[1]Fresno 2010 Pay Sheet'!$A$5:$A$35,'[1]Fresno 2010 Pay Sheet'!$B$5:$B$35)&gt;0,LOOKUP(AF118,'[1]Fresno 2010 Pay Sheet'!$A$5:$A$35,'[1]Fresno 2010 Pay Sheet'!$B$5:$B$35),0))</f>
      </c>
      <c r="AH118" s="1">
        <f t="shared" si="148"/>
      </c>
      <c r="AI118" s="1">
        <f t="shared" si="149"/>
      </c>
      <c r="AJ118" s="13">
        <f>IF(B118="","",IF(LOOKUP(AI118,'[1]Fresno 2010 Pay Sheet'!$C$5:$C$35,'[1]Fresno 2010 Pay Sheet'!$D$5:$D$35)&gt;0,LOOKUP(AI118,'[1]Fresno 2010 Pay Sheet'!$C$5:$C$35,'[1]Fresno 2010 Pay Sheet'!$D$5:$D$35),0))</f>
      </c>
      <c r="AK118" s="1">
        <f t="shared" si="150"/>
      </c>
      <c r="AL118" s="1">
        <f t="shared" si="151"/>
      </c>
      <c r="AM118" s="13">
        <f>IF(B118="","",IF(LOOKUP(AL118,'[1]Fresno 2010 Pay Sheet'!$E$5:$E$35,'[1]Fresno 2010 Pay Sheet'!$F$5:$F$35)&gt;0,LOOKUP(AL118,'[1]Fresno 2010 Pay Sheet'!$E$5:$E$35,'[1]Fresno 2010 Pay Sheet'!$F$5:$F$35),0))</f>
      </c>
      <c r="AN118" s="1">
        <f t="shared" si="145"/>
      </c>
      <c r="AO118" s="1">
        <f t="shared" si="73"/>
      </c>
      <c r="AP118" s="1">
        <f t="shared" si="74"/>
      </c>
      <c r="AQ118" s="1">
        <f t="shared" si="75"/>
      </c>
      <c r="AR118" s="1">
        <f t="shared" si="90"/>
      </c>
      <c r="AS118" s="1">
        <f t="shared" si="76"/>
      </c>
      <c r="AT118" s="1">
        <f t="shared" si="77"/>
      </c>
      <c r="AU118" s="1">
        <f t="shared" si="91"/>
      </c>
      <c r="AV118" s="1">
        <f t="shared" si="92"/>
      </c>
      <c r="AW118" s="1">
        <f t="shared" si="78"/>
      </c>
      <c r="AX118" s="1">
        <f t="shared" si="93"/>
      </c>
      <c r="AY118" s="1">
        <f t="shared" si="79"/>
      </c>
      <c r="AZ118" s="1">
        <f t="shared" si="94"/>
      </c>
      <c r="BA118" s="1">
        <f t="shared" si="80"/>
      </c>
      <c r="BB118" s="1">
        <f t="shared" si="95"/>
      </c>
      <c r="BC118" s="1">
        <f t="shared" si="81"/>
      </c>
      <c r="BD118" s="1">
        <f t="shared" si="96"/>
      </c>
      <c r="BE118" s="1">
        <f t="shared" si="82"/>
      </c>
      <c r="BF118" s="14">
        <f t="shared" si="97"/>
      </c>
      <c r="BG118" s="1">
        <f t="shared" si="83"/>
      </c>
      <c r="BH118" s="14">
        <f t="shared" si="98"/>
      </c>
      <c r="BI118" s="14">
        <f t="shared" si="84"/>
      </c>
      <c r="BJ118" s="14">
        <f t="shared" si="99"/>
      </c>
      <c r="BK118" s="1">
        <f t="shared" si="85"/>
      </c>
      <c r="BL118" s="14">
        <f t="shared" si="100"/>
      </c>
      <c r="BM118" s="1">
        <f t="shared" si="86"/>
      </c>
      <c r="BN118" s="14">
        <f t="shared" si="101"/>
      </c>
      <c r="BO118" s="1">
        <f t="shared" si="87"/>
      </c>
      <c r="BP118" s="14">
        <f t="shared" si="102"/>
      </c>
      <c r="BQ118" s="1">
        <f t="shared" si="88"/>
      </c>
      <c r="BR118" s="14">
        <f t="shared" si="103"/>
      </c>
      <c r="BS118" s="1">
        <f t="shared" si="89"/>
      </c>
      <c r="BT118" s="14">
        <f t="shared" si="104"/>
      </c>
      <c r="BU118" s="1">
        <f t="shared" si="105"/>
      </c>
      <c r="BV118" s="1">
        <f t="shared" si="106"/>
      </c>
      <c r="BW118" s="1">
        <f t="shared" si="107"/>
      </c>
      <c r="BX118" s="1">
        <f t="shared" si="108"/>
      </c>
      <c r="BY118" s="1">
        <f t="shared" si="109"/>
      </c>
      <c r="BZ118" s="1">
        <f t="shared" si="110"/>
      </c>
      <c r="CA118" s="1">
        <f t="shared" si="111"/>
      </c>
      <c r="CB118" s="1">
        <f t="shared" si="112"/>
      </c>
      <c r="CC118" s="1">
        <f t="shared" si="113"/>
      </c>
      <c r="CD118" s="1">
        <f t="shared" si="114"/>
      </c>
      <c r="CE118" s="1">
        <f t="shared" si="115"/>
      </c>
      <c r="CF118" s="1">
        <f t="shared" si="116"/>
      </c>
      <c r="CG118" s="1">
        <f t="shared" si="117"/>
      </c>
      <c r="CH118" s="1">
        <f t="shared" si="118"/>
      </c>
      <c r="CI118" s="1">
        <f t="shared" si="119"/>
      </c>
      <c r="CJ118" s="1">
        <f t="shared" si="120"/>
      </c>
      <c r="CK118" s="1">
        <f t="shared" si="121"/>
      </c>
      <c r="CL118" s="1">
        <f t="shared" si="122"/>
      </c>
      <c r="CM118" s="1">
        <f t="shared" si="123"/>
      </c>
      <c r="CN118" s="1">
        <f t="shared" si="124"/>
      </c>
      <c r="CO118" s="1">
        <f t="shared" si="125"/>
      </c>
      <c r="CP118" s="1">
        <f t="shared" si="126"/>
      </c>
      <c r="CQ118" s="1">
        <f t="shared" si="127"/>
      </c>
      <c r="CR118" s="1">
        <f t="shared" si="128"/>
      </c>
      <c r="CS118" s="1">
        <f t="shared" si="129"/>
      </c>
      <c r="CT118" s="1">
        <f t="shared" si="130"/>
      </c>
      <c r="CU118" s="1">
        <f t="shared" si="131"/>
      </c>
      <c r="CV118" s="1">
        <f t="shared" si="132"/>
      </c>
      <c r="CW118" s="1">
        <f t="shared" si="133"/>
      </c>
      <c r="CX118" s="1">
        <f t="shared" si="134"/>
      </c>
      <c r="CY118" s="1">
        <f t="shared" si="135"/>
      </c>
      <c r="CZ118" s="1">
        <f t="shared" si="136"/>
      </c>
      <c r="DA118" s="1">
        <f t="shared" si="137"/>
      </c>
      <c r="DB118" s="1">
        <f t="shared" si="138"/>
      </c>
      <c r="DC118" s="1">
        <f t="shared" si="139"/>
      </c>
      <c r="DD118" s="1">
        <f t="shared" si="140"/>
      </c>
      <c r="DE118" s="1">
        <f t="shared" si="141"/>
      </c>
      <c r="DF118" s="1">
        <f t="shared" si="142"/>
      </c>
      <c r="DG118" s="1">
        <f t="shared" si="143"/>
      </c>
      <c r="DH118" s="2">
        <f t="shared" si="144"/>
      </c>
    </row>
    <row r="119" spans="1:112" ht="11.25" customHeight="1" hidden="1">
      <c r="A119" s="1">
        <v>117</v>
      </c>
      <c r="B119" s="1"/>
      <c r="C119" s="1"/>
      <c r="D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E119" s="1">
        <f t="shared" si="146"/>
      </c>
      <c r="AF119" s="1">
        <f t="shared" si="147"/>
      </c>
      <c r="AG119" s="13">
        <f>IF(B119="","",IF(LOOKUP(AF119,'[1]Fresno 2010 Pay Sheet'!$A$5:$A$35,'[1]Fresno 2010 Pay Sheet'!$B$5:$B$35)&gt;0,LOOKUP(AF119,'[1]Fresno 2010 Pay Sheet'!$A$5:$A$35,'[1]Fresno 2010 Pay Sheet'!$B$5:$B$35),0))</f>
      </c>
      <c r="AH119" s="1">
        <f t="shared" si="148"/>
      </c>
      <c r="AI119" s="1">
        <f t="shared" si="149"/>
      </c>
      <c r="AJ119" s="13">
        <f>IF(B119="","",IF(LOOKUP(AI119,'[1]Fresno 2010 Pay Sheet'!$C$5:$C$35,'[1]Fresno 2010 Pay Sheet'!$D$5:$D$35)&gt;0,LOOKUP(AI119,'[1]Fresno 2010 Pay Sheet'!$C$5:$C$35,'[1]Fresno 2010 Pay Sheet'!$D$5:$D$35),0))</f>
      </c>
      <c r="AK119" s="1">
        <f t="shared" si="150"/>
      </c>
      <c r="AL119" s="1">
        <f t="shared" si="151"/>
      </c>
      <c r="AM119" s="13">
        <f>IF(B119="","",IF(LOOKUP(AL119,'[1]Fresno 2010 Pay Sheet'!$E$5:$E$35,'[1]Fresno 2010 Pay Sheet'!$F$5:$F$35)&gt;0,LOOKUP(AL119,'[1]Fresno 2010 Pay Sheet'!$E$5:$E$35,'[1]Fresno 2010 Pay Sheet'!$F$5:$F$35),0))</f>
      </c>
      <c r="AN119" s="1">
        <f t="shared" si="145"/>
      </c>
      <c r="AO119" s="1">
        <f t="shared" si="73"/>
      </c>
      <c r="AP119" s="1">
        <f t="shared" si="74"/>
      </c>
      <c r="AQ119" s="1">
        <f t="shared" si="75"/>
      </c>
      <c r="AR119" s="1">
        <f t="shared" si="90"/>
      </c>
      <c r="AS119" s="1">
        <f t="shared" si="76"/>
      </c>
      <c r="AT119" s="1">
        <f t="shared" si="77"/>
      </c>
      <c r="AU119" s="1">
        <f t="shared" si="91"/>
      </c>
      <c r="AV119" s="1">
        <f t="shared" si="92"/>
      </c>
      <c r="AW119" s="1">
        <f t="shared" si="78"/>
      </c>
      <c r="AX119" s="1">
        <f t="shared" si="93"/>
      </c>
      <c r="AY119" s="1">
        <f t="shared" si="79"/>
      </c>
      <c r="AZ119" s="1">
        <f t="shared" si="94"/>
      </c>
      <c r="BA119" s="1">
        <f t="shared" si="80"/>
      </c>
      <c r="BB119" s="1">
        <f t="shared" si="95"/>
      </c>
      <c r="BC119" s="1">
        <f t="shared" si="81"/>
      </c>
      <c r="BD119" s="1">
        <f t="shared" si="96"/>
      </c>
      <c r="BE119" s="1">
        <f t="shared" si="82"/>
      </c>
      <c r="BF119" s="14">
        <f t="shared" si="97"/>
      </c>
      <c r="BG119" s="1">
        <f t="shared" si="83"/>
      </c>
      <c r="BH119" s="14">
        <f t="shared" si="98"/>
      </c>
      <c r="BI119" s="14">
        <f t="shared" si="84"/>
      </c>
      <c r="BJ119" s="14">
        <f t="shared" si="99"/>
      </c>
      <c r="BK119" s="1">
        <f t="shared" si="85"/>
      </c>
      <c r="BL119" s="14">
        <f t="shared" si="100"/>
      </c>
      <c r="BM119" s="1">
        <f t="shared" si="86"/>
      </c>
      <c r="BN119" s="14">
        <f t="shared" si="101"/>
      </c>
      <c r="BO119" s="1">
        <f t="shared" si="87"/>
      </c>
      <c r="BP119" s="14">
        <f t="shared" si="102"/>
      </c>
      <c r="BQ119" s="1">
        <f t="shared" si="88"/>
      </c>
      <c r="BR119" s="14">
        <f t="shared" si="103"/>
      </c>
      <c r="BS119" s="1">
        <f t="shared" si="89"/>
      </c>
      <c r="BT119" s="14">
        <f t="shared" si="104"/>
      </c>
      <c r="BU119" s="1">
        <f t="shared" si="105"/>
      </c>
      <c r="BV119" s="1">
        <f t="shared" si="106"/>
      </c>
      <c r="BW119" s="1">
        <f t="shared" si="107"/>
      </c>
      <c r="BX119" s="1">
        <f t="shared" si="108"/>
      </c>
      <c r="BY119" s="1">
        <f t="shared" si="109"/>
      </c>
      <c r="BZ119" s="1">
        <f t="shared" si="110"/>
      </c>
      <c r="CA119" s="1">
        <f t="shared" si="111"/>
      </c>
      <c r="CB119" s="1">
        <f t="shared" si="112"/>
      </c>
      <c r="CC119" s="1">
        <f t="shared" si="113"/>
      </c>
      <c r="CD119" s="1">
        <f t="shared" si="114"/>
      </c>
      <c r="CE119" s="1">
        <f t="shared" si="115"/>
      </c>
      <c r="CF119" s="1">
        <f t="shared" si="116"/>
      </c>
      <c r="CG119" s="1">
        <f t="shared" si="117"/>
      </c>
      <c r="CH119" s="1">
        <f t="shared" si="118"/>
      </c>
      <c r="CI119" s="1">
        <f t="shared" si="119"/>
      </c>
      <c r="CJ119" s="1">
        <f t="shared" si="120"/>
      </c>
      <c r="CK119" s="1">
        <f t="shared" si="121"/>
      </c>
      <c r="CL119" s="1">
        <f t="shared" si="122"/>
      </c>
      <c r="CM119" s="1">
        <f t="shared" si="123"/>
      </c>
      <c r="CN119" s="1">
        <f t="shared" si="124"/>
      </c>
      <c r="CO119" s="1">
        <f t="shared" si="125"/>
      </c>
      <c r="CP119" s="1">
        <f t="shared" si="126"/>
      </c>
      <c r="CQ119" s="1">
        <f t="shared" si="127"/>
      </c>
      <c r="CR119" s="1">
        <f t="shared" si="128"/>
      </c>
      <c r="CS119" s="1">
        <f t="shared" si="129"/>
      </c>
      <c r="CT119" s="1">
        <f t="shared" si="130"/>
      </c>
      <c r="CU119" s="1">
        <f t="shared" si="131"/>
      </c>
      <c r="CV119" s="1">
        <f t="shared" si="132"/>
      </c>
      <c r="CW119" s="1">
        <f t="shared" si="133"/>
      </c>
      <c r="CX119" s="1">
        <f t="shared" si="134"/>
      </c>
      <c r="CY119" s="1">
        <f t="shared" si="135"/>
      </c>
      <c r="CZ119" s="1">
        <f t="shared" si="136"/>
      </c>
      <c r="DA119" s="1">
        <f t="shared" si="137"/>
      </c>
      <c r="DB119" s="1">
        <f t="shared" si="138"/>
      </c>
      <c r="DC119" s="1">
        <f t="shared" si="139"/>
      </c>
      <c r="DD119" s="1">
        <f t="shared" si="140"/>
      </c>
      <c r="DE119" s="1">
        <f t="shared" si="141"/>
      </c>
      <c r="DF119" s="1">
        <f t="shared" si="142"/>
      </c>
      <c r="DG119" s="1">
        <f t="shared" si="143"/>
      </c>
      <c r="DH119" s="2">
        <f t="shared" si="144"/>
      </c>
    </row>
    <row r="120" spans="1:112" ht="11.25" customHeight="1" hidden="1">
      <c r="A120" s="1">
        <v>118</v>
      </c>
      <c r="B120" s="1"/>
      <c r="C120" s="1"/>
      <c r="D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E120" s="1">
        <f t="shared" si="146"/>
      </c>
      <c r="AF120" s="1">
        <f t="shared" si="147"/>
      </c>
      <c r="AG120" s="13">
        <f>IF(B120="","",IF(LOOKUP(AF120,'[1]Fresno 2010 Pay Sheet'!$A$5:$A$35,'[1]Fresno 2010 Pay Sheet'!$B$5:$B$35)&gt;0,LOOKUP(AF120,'[1]Fresno 2010 Pay Sheet'!$A$5:$A$35,'[1]Fresno 2010 Pay Sheet'!$B$5:$B$35),0))</f>
      </c>
      <c r="AH120" s="1">
        <f t="shared" si="148"/>
      </c>
      <c r="AI120" s="1">
        <f t="shared" si="149"/>
      </c>
      <c r="AJ120" s="13">
        <f>IF(B120="","",IF(LOOKUP(AI120,'[1]Fresno 2010 Pay Sheet'!$C$5:$C$35,'[1]Fresno 2010 Pay Sheet'!$D$5:$D$35)&gt;0,LOOKUP(AI120,'[1]Fresno 2010 Pay Sheet'!$C$5:$C$35,'[1]Fresno 2010 Pay Sheet'!$D$5:$D$35),0))</f>
      </c>
      <c r="AK120" s="1">
        <f t="shared" si="150"/>
      </c>
      <c r="AL120" s="1">
        <f t="shared" si="151"/>
      </c>
      <c r="AM120" s="13">
        <f>IF(B120="","",IF(LOOKUP(AL120,'[1]Fresno 2010 Pay Sheet'!$E$5:$E$35,'[1]Fresno 2010 Pay Sheet'!$F$5:$F$35)&gt;0,LOOKUP(AL120,'[1]Fresno 2010 Pay Sheet'!$E$5:$E$35,'[1]Fresno 2010 Pay Sheet'!$F$5:$F$35),0))</f>
      </c>
      <c r="AN120" s="1">
        <f t="shared" si="145"/>
      </c>
      <c r="AO120" s="1">
        <f aca="true" t="shared" si="152" ref="AO120:AO183">IF(B120="","",IF(AN120=MAX($AN$3:$AN$202),A120,""))</f>
      </c>
      <c r="AP120" s="1">
        <f aca="true" t="shared" si="153" ref="AP120:AP183">IF(B120="","",COUNT(G120:K120))</f>
      </c>
      <c r="AQ120" s="1">
        <f aca="true" t="shared" si="154" ref="AQ120:AQ183">IF(B120="","",MAX(G120:K120))</f>
      </c>
      <c r="AR120" s="1">
        <f t="shared" si="90"/>
      </c>
      <c r="AS120" s="1">
        <f aca="true" t="shared" si="155" ref="AS120:AS183">IF(B120="","",COUNT(S120:W120))</f>
      </c>
      <c r="AT120" s="1">
        <f aca="true" t="shared" si="156" ref="AT120:AT183">IF(B120="","",MAX(S120:W120))</f>
      </c>
      <c r="AU120" s="1">
        <f t="shared" si="91"/>
      </c>
      <c r="AV120" s="1">
        <f t="shared" si="92"/>
      </c>
      <c r="AW120" s="1">
        <f aca="true" t="shared" si="157" ref="AW120:AW183">IF(B120="","",IF(M120=MAX($M$3:$M$202),M120,""))</f>
      </c>
      <c r="AX120" s="1">
        <f t="shared" si="93"/>
      </c>
      <c r="AY120" s="1">
        <f aca="true" t="shared" si="158" ref="AY120:AY183">IF(B120="","",IF(Y120=MAX($Y$3:$Y$202),Y120,""))</f>
      </c>
      <c r="AZ120" s="1">
        <f t="shared" si="94"/>
      </c>
      <c r="BA120" s="1">
        <f aca="true" t="shared" si="159" ref="BA120:BA183">IF(B120="","",IF(L120=MAX($L$3:$L$202),L120,""))</f>
      </c>
      <c r="BB120" s="1">
        <f t="shared" si="95"/>
      </c>
      <c r="BC120" s="1">
        <f aca="true" t="shared" si="160" ref="BC120:BC183">IF(B120="","",IF(X120=MAX($X$3:$X$202),X120,""))</f>
      </c>
      <c r="BD120" s="1">
        <f t="shared" si="96"/>
      </c>
      <c r="BE120" s="1">
        <f aca="true" t="shared" si="161" ref="BE120:BE183">IF(B120="","",IF(P120=MAX($P$3:$P$202),P120,""))</f>
      </c>
      <c r="BF120" s="14">
        <f t="shared" si="97"/>
      </c>
      <c r="BG120" s="1">
        <f aca="true" t="shared" si="162" ref="BG120:BG183">IF(B120="","",IF(Q120=MAX($Q$3:$Q$202),Q120,""))</f>
      </c>
      <c r="BH120" s="14">
        <f t="shared" si="98"/>
      </c>
      <c r="BI120" s="14">
        <f aca="true" t="shared" si="163" ref="BI120:BI183">IF(B120="","",IF(AB120=MAX($AB$3:$AB$202),AB120,""))</f>
      </c>
      <c r="BJ120" s="14">
        <f t="shared" si="99"/>
      </c>
      <c r="BK120" s="1">
        <f aca="true" t="shared" si="164" ref="BK120:BK183">IF(B120="","",IF(AC120=MAX($AC$3:$AC$202),AC120,""))</f>
      </c>
      <c r="BL120" s="14">
        <f t="shared" si="100"/>
      </c>
      <c r="BM120" s="1">
        <f aca="true" t="shared" si="165" ref="BM120:BM183">IF(B120="","",IF(O120=MAX($O$3:$O$202),O120,""))</f>
      </c>
      <c r="BN120" s="14">
        <f t="shared" si="101"/>
      </c>
      <c r="BO120" s="1">
        <f aca="true" t="shared" si="166" ref="BO120:BO183">IF(B120="","",IF(AA120=MAX($AA$3:$AA$202),AA120,""))</f>
      </c>
      <c r="BP120" s="14">
        <f t="shared" si="102"/>
      </c>
      <c r="BQ120" s="1">
        <f aca="true" t="shared" si="167" ref="BQ120:BQ183">IF(B120="","",IF(N120=MAX($N$3:$N$202),N120,""))</f>
      </c>
      <c r="BR120" s="14">
        <f t="shared" si="103"/>
      </c>
      <c r="BS120" s="1">
        <f aca="true" t="shared" si="168" ref="BS120:BS183">IF(B120="","",IF(Z120=MAX($Z$3:$Z$202),Z120,""))</f>
      </c>
      <c r="BT120" s="14">
        <f t="shared" si="104"/>
      </c>
      <c r="BU120" s="1">
        <f t="shared" si="105"/>
      </c>
      <c r="BV120" s="1">
        <f t="shared" si="106"/>
      </c>
      <c r="BW120" s="1">
        <f t="shared" si="107"/>
      </c>
      <c r="BX120" s="1">
        <f t="shared" si="108"/>
      </c>
      <c r="BY120" s="1">
        <f t="shared" si="109"/>
      </c>
      <c r="BZ120" s="1">
        <f t="shared" si="110"/>
      </c>
      <c r="CA120" s="1">
        <f t="shared" si="111"/>
      </c>
      <c r="CB120" s="1">
        <f t="shared" si="112"/>
      </c>
      <c r="CC120" s="1">
        <f t="shared" si="113"/>
      </c>
      <c r="CD120" s="1">
        <f t="shared" si="114"/>
      </c>
      <c r="CE120" s="1">
        <f t="shared" si="115"/>
      </c>
      <c r="CF120" s="1">
        <f t="shared" si="116"/>
      </c>
      <c r="CG120" s="1">
        <f t="shared" si="117"/>
      </c>
      <c r="CH120" s="1">
        <f t="shared" si="118"/>
      </c>
      <c r="CI120" s="1">
        <f t="shared" si="119"/>
      </c>
      <c r="CJ120" s="1">
        <f t="shared" si="120"/>
      </c>
      <c r="CK120" s="1">
        <f t="shared" si="121"/>
      </c>
      <c r="CL120" s="1">
        <f t="shared" si="122"/>
      </c>
      <c r="CM120" s="1">
        <f t="shared" si="123"/>
      </c>
      <c r="CN120" s="1">
        <f t="shared" si="124"/>
      </c>
      <c r="CO120" s="1">
        <f t="shared" si="125"/>
      </c>
      <c r="CP120" s="1">
        <f t="shared" si="126"/>
      </c>
      <c r="CQ120" s="1">
        <f t="shared" si="127"/>
      </c>
      <c r="CR120" s="1">
        <f t="shared" si="128"/>
      </c>
      <c r="CS120" s="1">
        <f t="shared" si="129"/>
      </c>
      <c r="CT120" s="1">
        <f t="shared" si="130"/>
      </c>
      <c r="CU120" s="1">
        <f t="shared" si="131"/>
      </c>
      <c r="CV120" s="1">
        <f t="shared" si="132"/>
      </c>
      <c r="CW120" s="1">
        <f t="shared" si="133"/>
      </c>
      <c r="CX120" s="1">
        <f t="shared" si="134"/>
      </c>
      <c r="CY120" s="1">
        <f t="shared" si="135"/>
      </c>
      <c r="CZ120" s="1">
        <f t="shared" si="136"/>
      </c>
      <c r="DA120" s="1">
        <f t="shared" si="137"/>
      </c>
      <c r="DB120" s="1">
        <f t="shared" si="138"/>
      </c>
      <c r="DC120" s="1">
        <f t="shared" si="139"/>
      </c>
      <c r="DD120" s="1">
        <f t="shared" si="140"/>
      </c>
      <c r="DE120" s="1">
        <f t="shared" si="141"/>
      </c>
      <c r="DF120" s="1">
        <f t="shared" si="142"/>
      </c>
      <c r="DG120" s="1">
        <f t="shared" si="143"/>
      </c>
      <c r="DH120" s="2">
        <f t="shared" si="144"/>
      </c>
    </row>
    <row r="121" spans="1:112" ht="11.25" customHeight="1" hidden="1">
      <c r="A121" s="1">
        <v>119</v>
      </c>
      <c r="B121" s="1"/>
      <c r="C121" s="1"/>
      <c r="D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E121" s="1">
        <f t="shared" si="146"/>
      </c>
      <c r="AF121" s="1">
        <f t="shared" si="147"/>
      </c>
      <c r="AG121" s="13">
        <f>IF(B121="","",IF(LOOKUP(AF121,'[1]Fresno 2010 Pay Sheet'!$A$5:$A$35,'[1]Fresno 2010 Pay Sheet'!$B$5:$B$35)&gt;0,LOOKUP(AF121,'[1]Fresno 2010 Pay Sheet'!$A$5:$A$35,'[1]Fresno 2010 Pay Sheet'!$B$5:$B$35),0))</f>
      </c>
      <c r="AH121" s="1">
        <f t="shared" si="148"/>
      </c>
      <c r="AI121" s="1">
        <f t="shared" si="149"/>
      </c>
      <c r="AJ121" s="13">
        <f>IF(B121="","",IF(LOOKUP(AI121,'[1]Fresno 2010 Pay Sheet'!$C$5:$C$35,'[1]Fresno 2010 Pay Sheet'!$D$5:$D$35)&gt;0,LOOKUP(AI121,'[1]Fresno 2010 Pay Sheet'!$C$5:$C$35,'[1]Fresno 2010 Pay Sheet'!$D$5:$D$35),0))</f>
      </c>
      <c r="AK121" s="1">
        <f t="shared" si="150"/>
      </c>
      <c r="AL121" s="1">
        <f t="shared" si="151"/>
      </c>
      <c r="AM121" s="13">
        <f>IF(B121="","",IF(LOOKUP(AL121,'[1]Fresno 2010 Pay Sheet'!$E$5:$E$35,'[1]Fresno 2010 Pay Sheet'!$F$5:$F$35)&gt;0,LOOKUP(AL121,'[1]Fresno 2010 Pay Sheet'!$E$5:$E$35,'[1]Fresno 2010 Pay Sheet'!$F$5:$F$35),0))</f>
      </c>
      <c r="AN121" s="1">
        <f t="shared" si="145"/>
      </c>
      <c r="AO121" s="1">
        <f t="shared" si="152"/>
      </c>
      <c r="AP121" s="1">
        <f t="shared" si="153"/>
      </c>
      <c r="AQ121" s="1">
        <f t="shared" si="154"/>
      </c>
      <c r="AR121" s="1">
        <f t="shared" si="90"/>
      </c>
      <c r="AS121" s="1">
        <f t="shared" si="155"/>
      </c>
      <c r="AT121" s="1">
        <f t="shared" si="156"/>
      </c>
      <c r="AU121" s="1">
        <f t="shared" si="91"/>
      </c>
      <c r="AV121" s="1">
        <f t="shared" si="92"/>
      </c>
      <c r="AW121" s="1">
        <f t="shared" si="157"/>
      </c>
      <c r="AX121" s="1">
        <f t="shared" si="93"/>
      </c>
      <c r="AY121" s="1">
        <f t="shared" si="158"/>
      </c>
      <c r="AZ121" s="1">
        <f t="shared" si="94"/>
      </c>
      <c r="BA121" s="1">
        <f t="shared" si="159"/>
      </c>
      <c r="BB121" s="1">
        <f t="shared" si="95"/>
      </c>
      <c r="BC121" s="1">
        <f t="shared" si="160"/>
      </c>
      <c r="BD121" s="1">
        <f t="shared" si="96"/>
      </c>
      <c r="BE121" s="1">
        <f t="shared" si="161"/>
      </c>
      <c r="BF121" s="14">
        <f t="shared" si="97"/>
      </c>
      <c r="BG121" s="1">
        <f t="shared" si="162"/>
      </c>
      <c r="BH121" s="14">
        <f t="shared" si="98"/>
      </c>
      <c r="BI121" s="14">
        <f t="shared" si="163"/>
      </c>
      <c r="BJ121" s="14">
        <f t="shared" si="99"/>
      </c>
      <c r="BK121" s="1">
        <f t="shared" si="164"/>
      </c>
      <c r="BL121" s="14">
        <f t="shared" si="100"/>
      </c>
      <c r="BM121" s="1">
        <f t="shared" si="165"/>
      </c>
      <c r="BN121" s="14">
        <f t="shared" si="101"/>
      </c>
      <c r="BO121" s="1">
        <f t="shared" si="166"/>
      </c>
      <c r="BP121" s="14">
        <f t="shared" si="102"/>
      </c>
      <c r="BQ121" s="1">
        <f t="shared" si="167"/>
      </c>
      <c r="BR121" s="14">
        <f t="shared" si="103"/>
      </c>
      <c r="BS121" s="1">
        <f t="shared" si="168"/>
      </c>
      <c r="BT121" s="14">
        <f t="shared" si="104"/>
      </c>
      <c r="BU121" s="1">
        <f t="shared" si="105"/>
      </c>
      <c r="BV121" s="1">
        <f t="shared" si="106"/>
      </c>
      <c r="BW121" s="1">
        <f t="shared" si="107"/>
      </c>
      <c r="BX121" s="1">
        <f t="shared" si="108"/>
      </c>
      <c r="BY121" s="1">
        <f t="shared" si="109"/>
      </c>
      <c r="BZ121" s="1">
        <f t="shared" si="110"/>
      </c>
      <c r="CA121" s="1">
        <f t="shared" si="111"/>
      </c>
      <c r="CB121" s="1">
        <f t="shared" si="112"/>
      </c>
      <c r="CC121" s="1">
        <f t="shared" si="113"/>
      </c>
      <c r="CD121" s="1">
        <f t="shared" si="114"/>
      </c>
      <c r="CE121" s="1">
        <f t="shared" si="115"/>
      </c>
      <c r="CF121" s="1">
        <f t="shared" si="116"/>
      </c>
      <c r="CG121" s="1">
        <f t="shared" si="117"/>
      </c>
      <c r="CH121" s="1">
        <f t="shared" si="118"/>
      </c>
      <c r="CI121" s="1">
        <f t="shared" si="119"/>
      </c>
      <c r="CJ121" s="1">
        <f t="shared" si="120"/>
      </c>
      <c r="CK121" s="1">
        <f t="shared" si="121"/>
      </c>
      <c r="CL121" s="1">
        <f t="shared" si="122"/>
      </c>
      <c r="CM121" s="1">
        <f t="shared" si="123"/>
      </c>
      <c r="CN121" s="1">
        <f t="shared" si="124"/>
      </c>
      <c r="CO121" s="1">
        <f t="shared" si="125"/>
      </c>
      <c r="CP121" s="1">
        <f t="shared" si="126"/>
      </c>
      <c r="CQ121" s="1">
        <f t="shared" si="127"/>
      </c>
      <c r="CR121" s="1">
        <f t="shared" si="128"/>
      </c>
      <c r="CS121" s="1">
        <f t="shared" si="129"/>
      </c>
      <c r="CT121" s="1">
        <f t="shared" si="130"/>
      </c>
      <c r="CU121" s="1">
        <f t="shared" si="131"/>
      </c>
      <c r="CV121" s="1">
        <f t="shared" si="132"/>
      </c>
      <c r="CW121" s="1">
        <f t="shared" si="133"/>
      </c>
      <c r="CX121" s="1">
        <f t="shared" si="134"/>
      </c>
      <c r="CY121" s="1">
        <f t="shared" si="135"/>
      </c>
      <c r="CZ121" s="1">
        <f t="shared" si="136"/>
      </c>
      <c r="DA121" s="1">
        <f t="shared" si="137"/>
      </c>
      <c r="DB121" s="1">
        <f t="shared" si="138"/>
      </c>
      <c r="DC121" s="1">
        <f t="shared" si="139"/>
      </c>
      <c r="DD121" s="1">
        <f t="shared" si="140"/>
      </c>
      <c r="DE121" s="1">
        <f t="shared" si="141"/>
      </c>
      <c r="DF121" s="1">
        <f t="shared" si="142"/>
      </c>
      <c r="DG121" s="1">
        <f t="shared" si="143"/>
      </c>
      <c r="DH121" s="2">
        <f t="shared" si="144"/>
      </c>
    </row>
    <row r="122" spans="1:112" ht="11.25" customHeight="1" hidden="1">
      <c r="A122" s="1">
        <v>120</v>
      </c>
      <c r="B122" s="1"/>
      <c r="C122" s="1"/>
      <c r="D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E122" s="1">
        <f t="shared" si="146"/>
      </c>
      <c r="AF122" s="1">
        <f t="shared" si="147"/>
      </c>
      <c r="AG122" s="13">
        <f>IF(B122="","",IF(LOOKUP(AF122,'[1]Fresno 2010 Pay Sheet'!$A$5:$A$35,'[1]Fresno 2010 Pay Sheet'!$B$5:$B$35)&gt;0,LOOKUP(AF122,'[1]Fresno 2010 Pay Sheet'!$A$5:$A$35,'[1]Fresno 2010 Pay Sheet'!$B$5:$B$35),0))</f>
      </c>
      <c r="AH122" s="1">
        <f t="shared" si="148"/>
      </c>
      <c r="AI122" s="1">
        <f t="shared" si="149"/>
      </c>
      <c r="AJ122" s="13">
        <f>IF(B122="","",IF(LOOKUP(AI122,'[1]Fresno 2010 Pay Sheet'!$C$5:$C$35,'[1]Fresno 2010 Pay Sheet'!$D$5:$D$35)&gt;0,LOOKUP(AI122,'[1]Fresno 2010 Pay Sheet'!$C$5:$C$35,'[1]Fresno 2010 Pay Sheet'!$D$5:$D$35),0))</f>
      </c>
      <c r="AK122" s="1">
        <f t="shared" si="150"/>
      </c>
      <c r="AL122" s="1">
        <f t="shared" si="151"/>
      </c>
      <c r="AM122" s="13">
        <f>IF(B122="","",IF(LOOKUP(AL122,'[1]Fresno 2010 Pay Sheet'!$E$5:$E$35,'[1]Fresno 2010 Pay Sheet'!$F$5:$F$35)&gt;0,LOOKUP(AL122,'[1]Fresno 2010 Pay Sheet'!$E$5:$E$35,'[1]Fresno 2010 Pay Sheet'!$F$5:$F$35),0))</f>
      </c>
      <c r="AN122" s="1">
        <f t="shared" si="145"/>
      </c>
      <c r="AO122" s="1">
        <f t="shared" si="152"/>
      </c>
      <c r="AP122" s="1">
        <f t="shared" si="153"/>
      </c>
      <c r="AQ122" s="1">
        <f t="shared" si="154"/>
      </c>
      <c r="AR122" s="1">
        <f t="shared" si="90"/>
      </c>
      <c r="AS122" s="1">
        <f t="shared" si="155"/>
      </c>
      <c r="AT122" s="1">
        <f t="shared" si="156"/>
      </c>
      <c r="AU122" s="1">
        <f t="shared" si="91"/>
      </c>
      <c r="AV122" s="1">
        <f t="shared" si="92"/>
      </c>
      <c r="AW122" s="1">
        <f t="shared" si="157"/>
      </c>
      <c r="AX122" s="1">
        <f t="shared" si="93"/>
      </c>
      <c r="AY122" s="1">
        <f t="shared" si="158"/>
      </c>
      <c r="AZ122" s="1">
        <f t="shared" si="94"/>
      </c>
      <c r="BA122" s="1">
        <f t="shared" si="159"/>
      </c>
      <c r="BB122" s="1">
        <f t="shared" si="95"/>
      </c>
      <c r="BC122" s="1">
        <f t="shared" si="160"/>
      </c>
      <c r="BD122" s="1">
        <f t="shared" si="96"/>
      </c>
      <c r="BE122" s="1">
        <f t="shared" si="161"/>
      </c>
      <c r="BF122" s="14">
        <f t="shared" si="97"/>
      </c>
      <c r="BG122" s="1">
        <f t="shared" si="162"/>
      </c>
      <c r="BH122" s="14">
        <f t="shared" si="98"/>
      </c>
      <c r="BI122" s="14">
        <f t="shared" si="163"/>
      </c>
      <c r="BJ122" s="14">
        <f t="shared" si="99"/>
      </c>
      <c r="BK122" s="1">
        <f t="shared" si="164"/>
      </c>
      <c r="BL122" s="14">
        <f t="shared" si="100"/>
      </c>
      <c r="BM122" s="1">
        <f t="shared" si="165"/>
      </c>
      <c r="BN122" s="14">
        <f t="shared" si="101"/>
      </c>
      <c r="BO122" s="1">
        <f t="shared" si="166"/>
      </c>
      <c r="BP122" s="14">
        <f t="shared" si="102"/>
      </c>
      <c r="BQ122" s="1">
        <f t="shared" si="167"/>
      </c>
      <c r="BR122" s="14">
        <f t="shared" si="103"/>
      </c>
      <c r="BS122" s="1">
        <f t="shared" si="168"/>
      </c>
      <c r="BT122" s="14">
        <f t="shared" si="104"/>
      </c>
      <c r="BU122" s="1">
        <f t="shared" si="105"/>
      </c>
      <c r="BV122" s="1">
        <f t="shared" si="106"/>
      </c>
      <c r="BW122" s="1">
        <f t="shared" si="107"/>
      </c>
      <c r="BX122" s="1">
        <f t="shared" si="108"/>
      </c>
      <c r="BY122" s="1">
        <f t="shared" si="109"/>
      </c>
      <c r="BZ122" s="1">
        <f t="shared" si="110"/>
      </c>
      <c r="CA122" s="1">
        <f t="shared" si="111"/>
      </c>
      <c r="CB122" s="1">
        <f t="shared" si="112"/>
      </c>
      <c r="CC122" s="1">
        <f t="shared" si="113"/>
      </c>
      <c r="CD122" s="1">
        <f t="shared" si="114"/>
      </c>
      <c r="CE122" s="1">
        <f t="shared" si="115"/>
      </c>
      <c r="CF122" s="1">
        <f t="shared" si="116"/>
      </c>
      <c r="CG122" s="1">
        <f t="shared" si="117"/>
      </c>
      <c r="CH122" s="1">
        <f t="shared" si="118"/>
      </c>
      <c r="CI122" s="1">
        <f t="shared" si="119"/>
      </c>
      <c r="CJ122" s="1">
        <f t="shared" si="120"/>
      </c>
      <c r="CK122" s="1">
        <f t="shared" si="121"/>
      </c>
      <c r="CL122" s="1">
        <f t="shared" si="122"/>
      </c>
      <c r="CM122" s="1">
        <f t="shared" si="123"/>
      </c>
      <c r="CN122" s="1">
        <f t="shared" si="124"/>
      </c>
      <c r="CO122" s="1">
        <f t="shared" si="125"/>
      </c>
      <c r="CP122" s="1">
        <f t="shared" si="126"/>
      </c>
      <c r="CQ122" s="1">
        <f t="shared" si="127"/>
      </c>
      <c r="CR122" s="1">
        <f t="shared" si="128"/>
      </c>
      <c r="CS122" s="1">
        <f t="shared" si="129"/>
      </c>
      <c r="CT122" s="1">
        <f t="shared" si="130"/>
      </c>
      <c r="CU122" s="1">
        <f t="shared" si="131"/>
      </c>
      <c r="CV122" s="1">
        <f t="shared" si="132"/>
      </c>
      <c r="CW122" s="1">
        <f t="shared" si="133"/>
      </c>
      <c r="CX122" s="1">
        <f t="shared" si="134"/>
      </c>
      <c r="CY122" s="1">
        <f t="shared" si="135"/>
      </c>
      <c r="CZ122" s="1">
        <f t="shared" si="136"/>
      </c>
      <c r="DA122" s="1">
        <f t="shared" si="137"/>
      </c>
      <c r="DB122" s="1">
        <f t="shared" si="138"/>
      </c>
      <c r="DC122" s="1">
        <f t="shared" si="139"/>
      </c>
      <c r="DD122" s="1">
        <f t="shared" si="140"/>
      </c>
      <c r="DE122" s="1">
        <f t="shared" si="141"/>
      </c>
      <c r="DF122" s="1">
        <f t="shared" si="142"/>
      </c>
      <c r="DG122" s="1">
        <f t="shared" si="143"/>
      </c>
      <c r="DH122" s="2">
        <f t="shared" si="144"/>
      </c>
    </row>
    <row r="123" spans="1:112" ht="11.25" customHeight="1" hidden="1">
      <c r="A123" s="1">
        <v>121</v>
      </c>
      <c r="B123" s="1"/>
      <c r="C123" s="1"/>
      <c r="D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E123" s="1">
        <f t="shared" si="146"/>
      </c>
      <c r="AF123" s="1">
        <f t="shared" si="147"/>
      </c>
      <c r="AG123" s="13">
        <f>IF(B123="","",IF(LOOKUP(AF123,'[1]Fresno 2010 Pay Sheet'!$A$5:$A$35,'[1]Fresno 2010 Pay Sheet'!$B$5:$B$35)&gt;0,LOOKUP(AF123,'[1]Fresno 2010 Pay Sheet'!$A$5:$A$35,'[1]Fresno 2010 Pay Sheet'!$B$5:$B$35),0))</f>
      </c>
      <c r="AH123" s="1">
        <f t="shared" si="148"/>
      </c>
      <c r="AI123" s="1">
        <f t="shared" si="149"/>
      </c>
      <c r="AJ123" s="13">
        <f>IF(B123="","",IF(LOOKUP(AI123,'[1]Fresno 2010 Pay Sheet'!$C$5:$C$35,'[1]Fresno 2010 Pay Sheet'!$D$5:$D$35)&gt;0,LOOKUP(AI123,'[1]Fresno 2010 Pay Sheet'!$C$5:$C$35,'[1]Fresno 2010 Pay Sheet'!$D$5:$D$35),0))</f>
      </c>
      <c r="AK123" s="1">
        <f t="shared" si="150"/>
      </c>
      <c r="AL123" s="1">
        <f t="shared" si="151"/>
      </c>
      <c r="AM123" s="13">
        <f>IF(B123="","",IF(LOOKUP(AL123,'[1]Fresno 2010 Pay Sheet'!$E$5:$E$35,'[1]Fresno 2010 Pay Sheet'!$F$5:$F$35)&gt;0,LOOKUP(AL123,'[1]Fresno 2010 Pay Sheet'!$E$5:$E$35,'[1]Fresno 2010 Pay Sheet'!$F$5:$F$35),0))</f>
      </c>
      <c r="AN123" s="1">
        <f t="shared" si="145"/>
      </c>
      <c r="AO123" s="1">
        <f t="shared" si="152"/>
      </c>
      <c r="AP123" s="1">
        <f t="shared" si="153"/>
      </c>
      <c r="AQ123" s="1">
        <f t="shared" si="154"/>
      </c>
      <c r="AR123" s="1">
        <f t="shared" si="90"/>
      </c>
      <c r="AS123" s="1">
        <f t="shared" si="155"/>
      </c>
      <c r="AT123" s="1">
        <f t="shared" si="156"/>
      </c>
      <c r="AU123" s="1">
        <f t="shared" si="91"/>
      </c>
      <c r="AV123" s="1">
        <f t="shared" si="92"/>
      </c>
      <c r="AW123" s="1">
        <f t="shared" si="157"/>
      </c>
      <c r="AX123" s="1">
        <f t="shared" si="93"/>
      </c>
      <c r="AY123" s="1">
        <f t="shared" si="158"/>
      </c>
      <c r="AZ123" s="1">
        <f t="shared" si="94"/>
      </c>
      <c r="BA123" s="1">
        <f t="shared" si="159"/>
      </c>
      <c r="BB123" s="1">
        <f t="shared" si="95"/>
      </c>
      <c r="BC123" s="1">
        <f t="shared" si="160"/>
      </c>
      <c r="BD123" s="1">
        <f t="shared" si="96"/>
      </c>
      <c r="BE123" s="1">
        <f t="shared" si="161"/>
      </c>
      <c r="BF123" s="14">
        <f t="shared" si="97"/>
      </c>
      <c r="BG123" s="1">
        <f t="shared" si="162"/>
      </c>
      <c r="BH123" s="14">
        <f t="shared" si="98"/>
      </c>
      <c r="BI123" s="14">
        <f t="shared" si="163"/>
      </c>
      <c r="BJ123" s="14">
        <f t="shared" si="99"/>
      </c>
      <c r="BK123" s="1">
        <f t="shared" si="164"/>
      </c>
      <c r="BL123" s="14">
        <f t="shared" si="100"/>
      </c>
      <c r="BM123" s="1">
        <f t="shared" si="165"/>
      </c>
      <c r="BN123" s="14">
        <f t="shared" si="101"/>
      </c>
      <c r="BO123" s="1">
        <f t="shared" si="166"/>
      </c>
      <c r="BP123" s="14">
        <f t="shared" si="102"/>
      </c>
      <c r="BQ123" s="1">
        <f t="shared" si="167"/>
      </c>
      <c r="BR123" s="14">
        <f t="shared" si="103"/>
      </c>
      <c r="BS123" s="1">
        <f t="shared" si="168"/>
      </c>
      <c r="BT123" s="14">
        <f t="shared" si="104"/>
      </c>
      <c r="BU123" s="1">
        <f t="shared" si="105"/>
      </c>
      <c r="BV123" s="1">
        <f t="shared" si="106"/>
      </c>
      <c r="BW123" s="1">
        <f t="shared" si="107"/>
      </c>
      <c r="BX123" s="1">
        <f t="shared" si="108"/>
      </c>
      <c r="BY123" s="1">
        <f t="shared" si="109"/>
      </c>
      <c r="BZ123" s="1">
        <f t="shared" si="110"/>
      </c>
      <c r="CA123" s="1">
        <f t="shared" si="111"/>
      </c>
      <c r="CB123" s="1">
        <f t="shared" si="112"/>
      </c>
      <c r="CC123" s="1">
        <f t="shared" si="113"/>
      </c>
      <c r="CD123" s="1">
        <f t="shared" si="114"/>
      </c>
      <c r="CE123" s="1">
        <f t="shared" si="115"/>
      </c>
      <c r="CF123" s="1">
        <f t="shared" si="116"/>
      </c>
      <c r="CG123" s="1">
        <f t="shared" si="117"/>
      </c>
      <c r="CH123" s="1">
        <f t="shared" si="118"/>
      </c>
      <c r="CI123" s="1">
        <f t="shared" si="119"/>
      </c>
      <c r="CJ123" s="1">
        <f t="shared" si="120"/>
      </c>
      <c r="CK123" s="1">
        <f t="shared" si="121"/>
      </c>
      <c r="CL123" s="1">
        <f t="shared" si="122"/>
      </c>
      <c r="CM123" s="1">
        <f t="shared" si="123"/>
      </c>
      <c r="CN123" s="1">
        <f t="shared" si="124"/>
      </c>
      <c r="CO123" s="1">
        <f t="shared" si="125"/>
      </c>
      <c r="CP123" s="1">
        <f t="shared" si="126"/>
      </c>
      <c r="CQ123" s="1">
        <f t="shared" si="127"/>
      </c>
      <c r="CR123" s="1">
        <f t="shared" si="128"/>
      </c>
      <c r="CS123" s="1">
        <f t="shared" si="129"/>
      </c>
      <c r="CT123" s="1">
        <f t="shared" si="130"/>
      </c>
      <c r="CU123" s="1">
        <f t="shared" si="131"/>
      </c>
      <c r="CV123" s="1">
        <f t="shared" si="132"/>
      </c>
      <c r="CW123" s="1">
        <f t="shared" si="133"/>
      </c>
      <c r="CX123" s="1">
        <f t="shared" si="134"/>
      </c>
      <c r="CY123" s="1">
        <f t="shared" si="135"/>
      </c>
      <c r="CZ123" s="1">
        <f t="shared" si="136"/>
      </c>
      <c r="DA123" s="1">
        <f t="shared" si="137"/>
      </c>
      <c r="DB123" s="1">
        <f t="shared" si="138"/>
      </c>
      <c r="DC123" s="1">
        <f t="shared" si="139"/>
      </c>
      <c r="DD123" s="1">
        <f t="shared" si="140"/>
      </c>
      <c r="DE123" s="1">
        <f t="shared" si="141"/>
      </c>
      <c r="DF123" s="1">
        <f t="shared" si="142"/>
      </c>
      <c r="DG123" s="1">
        <f t="shared" si="143"/>
      </c>
      <c r="DH123" s="2">
        <f t="shared" si="144"/>
      </c>
    </row>
    <row r="124" spans="1:112" ht="11.25" customHeight="1" hidden="1">
      <c r="A124" s="1">
        <v>122</v>
      </c>
      <c r="B124" s="1"/>
      <c r="C124" s="1"/>
      <c r="D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E124" s="1">
        <f t="shared" si="146"/>
      </c>
      <c r="AF124" s="1">
        <f t="shared" si="147"/>
      </c>
      <c r="AG124" s="13">
        <f>IF(B124="","",IF(LOOKUP(AF124,'[1]Fresno 2010 Pay Sheet'!$A$5:$A$35,'[1]Fresno 2010 Pay Sheet'!$B$5:$B$35)&gt;0,LOOKUP(AF124,'[1]Fresno 2010 Pay Sheet'!$A$5:$A$35,'[1]Fresno 2010 Pay Sheet'!$B$5:$B$35),0))</f>
      </c>
      <c r="AH124" s="1">
        <f t="shared" si="148"/>
      </c>
      <c r="AI124" s="1">
        <f t="shared" si="149"/>
      </c>
      <c r="AJ124" s="13">
        <f>IF(B124="","",IF(LOOKUP(AI124,'[1]Fresno 2010 Pay Sheet'!$C$5:$C$35,'[1]Fresno 2010 Pay Sheet'!$D$5:$D$35)&gt;0,LOOKUP(AI124,'[1]Fresno 2010 Pay Sheet'!$C$5:$C$35,'[1]Fresno 2010 Pay Sheet'!$D$5:$D$35),0))</f>
      </c>
      <c r="AK124" s="1">
        <f t="shared" si="150"/>
      </c>
      <c r="AL124" s="1">
        <f t="shared" si="151"/>
      </c>
      <c r="AM124" s="13">
        <f>IF(B124="","",IF(LOOKUP(AL124,'[1]Fresno 2010 Pay Sheet'!$E$5:$E$35,'[1]Fresno 2010 Pay Sheet'!$F$5:$F$35)&gt;0,LOOKUP(AL124,'[1]Fresno 2010 Pay Sheet'!$E$5:$E$35,'[1]Fresno 2010 Pay Sheet'!$F$5:$F$35),0))</f>
      </c>
      <c r="AN124" s="1">
        <f t="shared" si="145"/>
      </c>
      <c r="AO124" s="1">
        <f t="shared" si="152"/>
      </c>
      <c r="AP124" s="1">
        <f t="shared" si="153"/>
      </c>
      <c r="AQ124" s="1">
        <f t="shared" si="154"/>
      </c>
      <c r="AR124" s="1">
        <f t="shared" si="90"/>
      </c>
      <c r="AS124" s="1">
        <f t="shared" si="155"/>
      </c>
      <c r="AT124" s="1">
        <f t="shared" si="156"/>
      </c>
      <c r="AU124" s="1">
        <f t="shared" si="91"/>
      </c>
      <c r="AV124" s="1">
        <f t="shared" si="92"/>
      </c>
      <c r="AW124" s="1">
        <f t="shared" si="157"/>
      </c>
      <c r="AX124" s="1">
        <f t="shared" si="93"/>
      </c>
      <c r="AY124" s="1">
        <f t="shared" si="158"/>
      </c>
      <c r="AZ124" s="1">
        <f t="shared" si="94"/>
      </c>
      <c r="BA124" s="1">
        <f t="shared" si="159"/>
      </c>
      <c r="BB124" s="1">
        <f t="shared" si="95"/>
      </c>
      <c r="BC124" s="1">
        <f t="shared" si="160"/>
      </c>
      <c r="BD124" s="1">
        <f t="shared" si="96"/>
      </c>
      <c r="BE124" s="1">
        <f t="shared" si="161"/>
      </c>
      <c r="BF124" s="14">
        <f t="shared" si="97"/>
      </c>
      <c r="BG124" s="1">
        <f t="shared" si="162"/>
      </c>
      <c r="BH124" s="14">
        <f t="shared" si="98"/>
      </c>
      <c r="BI124" s="14">
        <f t="shared" si="163"/>
      </c>
      <c r="BJ124" s="14">
        <f t="shared" si="99"/>
      </c>
      <c r="BK124" s="1">
        <f t="shared" si="164"/>
      </c>
      <c r="BL124" s="14">
        <f t="shared" si="100"/>
      </c>
      <c r="BM124" s="1">
        <f t="shared" si="165"/>
      </c>
      <c r="BN124" s="14">
        <f t="shared" si="101"/>
      </c>
      <c r="BO124" s="1">
        <f t="shared" si="166"/>
      </c>
      <c r="BP124" s="14">
        <f t="shared" si="102"/>
      </c>
      <c r="BQ124" s="1">
        <f t="shared" si="167"/>
      </c>
      <c r="BR124" s="14">
        <f t="shared" si="103"/>
      </c>
      <c r="BS124" s="1">
        <f t="shared" si="168"/>
      </c>
      <c r="BT124" s="14">
        <f t="shared" si="104"/>
      </c>
      <c r="BU124" s="1">
        <f t="shared" si="105"/>
      </c>
      <c r="BV124" s="1">
        <f t="shared" si="106"/>
      </c>
      <c r="BW124" s="1">
        <f t="shared" si="107"/>
      </c>
      <c r="BX124" s="1">
        <f t="shared" si="108"/>
      </c>
      <c r="BY124" s="1">
        <f t="shared" si="109"/>
      </c>
      <c r="BZ124" s="1">
        <f t="shared" si="110"/>
      </c>
      <c r="CA124" s="1">
        <f t="shared" si="111"/>
      </c>
      <c r="CB124" s="1">
        <f t="shared" si="112"/>
      </c>
      <c r="CC124" s="1">
        <f t="shared" si="113"/>
      </c>
      <c r="CD124" s="1">
        <f t="shared" si="114"/>
      </c>
      <c r="CE124" s="1">
        <f t="shared" si="115"/>
      </c>
      <c r="CF124" s="1">
        <f t="shared" si="116"/>
      </c>
      <c r="CG124" s="1">
        <f t="shared" si="117"/>
      </c>
      <c r="CH124" s="1">
        <f t="shared" si="118"/>
      </c>
      <c r="CI124" s="1">
        <f t="shared" si="119"/>
      </c>
      <c r="CJ124" s="1">
        <f t="shared" si="120"/>
      </c>
      <c r="CK124" s="1">
        <f t="shared" si="121"/>
      </c>
      <c r="CL124" s="1">
        <f t="shared" si="122"/>
      </c>
      <c r="CM124" s="1">
        <f t="shared" si="123"/>
      </c>
      <c r="CN124" s="1">
        <f t="shared" si="124"/>
      </c>
      <c r="CO124" s="1">
        <f t="shared" si="125"/>
      </c>
      <c r="CP124" s="1">
        <f t="shared" si="126"/>
      </c>
      <c r="CQ124" s="1">
        <f t="shared" si="127"/>
      </c>
      <c r="CR124" s="1">
        <f t="shared" si="128"/>
      </c>
      <c r="CS124" s="1">
        <f t="shared" si="129"/>
      </c>
      <c r="CT124" s="1">
        <f t="shared" si="130"/>
      </c>
      <c r="CU124" s="1">
        <f t="shared" si="131"/>
      </c>
      <c r="CV124" s="1">
        <f t="shared" si="132"/>
      </c>
      <c r="CW124" s="1">
        <f t="shared" si="133"/>
      </c>
      <c r="CX124" s="1">
        <f t="shared" si="134"/>
      </c>
      <c r="CY124" s="1">
        <f t="shared" si="135"/>
      </c>
      <c r="CZ124" s="1">
        <f t="shared" si="136"/>
      </c>
      <c r="DA124" s="1">
        <f t="shared" si="137"/>
      </c>
      <c r="DB124" s="1">
        <f t="shared" si="138"/>
      </c>
      <c r="DC124" s="1">
        <f t="shared" si="139"/>
      </c>
      <c r="DD124" s="1">
        <f t="shared" si="140"/>
      </c>
      <c r="DE124" s="1">
        <f t="shared" si="141"/>
      </c>
      <c r="DF124" s="1">
        <f t="shared" si="142"/>
      </c>
      <c r="DG124" s="1">
        <f t="shared" si="143"/>
      </c>
      <c r="DH124" s="2">
        <f t="shared" si="144"/>
      </c>
    </row>
    <row r="125" spans="1:112" ht="11.25" customHeight="1" hidden="1">
      <c r="A125" s="1">
        <v>123</v>
      </c>
      <c r="B125" s="1"/>
      <c r="C125" s="1"/>
      <c r="D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E125" s="1">
        <f t="shared" si="146"/>
      </c>
      <c r="AF125" s="1">
        <f t="shared" si="147"/>
      </c>
      <c r="AG125" s="13">
        <f>IF(B125="","",IF(LOOKUP(AF125,'[1]Fresno 2010 Pay Sheet'!$A$5:$A$35,'[1]Fresno 2010 Pay Sheet'!$B$5:$B$35)&gt;0,LOOKUP(AF125,'[1]Fresno 2010 Pay Sheet'!$A$5:$A$35,'[1]Fresno 2010 Pay Sheet'!$B$5:$B$35),0))</f>
      </c>
      <c r="AH125" s="1">
        <f t="shared" si="148"/>
      </c>
      <c r="AI125" s="1">
        <f t="shared" si="149"/>
      </c>
      <c r="AJ125" s="13">
        <f>IF(B125="","",IF(LOOKUP(AI125,'[1]Fresno 2010 Pay Sheet'!$C$5:$C$35,'[1]Fresno 2010 Pay Sheet'!$D$5:$D$35)&gt;0,LOOKUP(AI125,'[1]Fresno 2010 Pay Sheet'!$C$5:$C$35,'[1]Fresno 2010 Pay Sheet'!$D$5:$D$35),0))</f>
      </c>
      <c r="AK125" s="1">
        <f t="shared" si="150"/>
      </c>
      <c r="AL125" s="1">
        <f t="shared" si="151"/>
      </c>
      <c r="AM125" s="13">
        <f>IF(B125="","",IF(LOOKUP(AL125,'[1]Fresno 2010 Pay Sheet'!$E$5:$E$35,'[1]Fresno 2010 Pay Sheet'!$F$5:$F$35)&gt;0,LOOKUP(AL125,'[1]Fresno 2010 Pay Sheet'!$E$5:$E$35,'[1]Fresno 2010 Pay Sheet'!$F$5:$F$35),0))</f>
      </c>
      <c r="AN125" s="1">
        <f t="shared" si="145"/>
      </c>
      <c r="AO125" s="1">
        <f t="shared" si="152"/>
      </c>
      <c r="AP125" s="1">
        <f t="shared" si="153"/>
      </c>
      <c r="AQ125" s="1">
        <f t="shared" si="154"/>
      </c>
      <c r="AR125" s="1">
        <f t="shared" si="90"/>
      </c>
      <c r="AS125" s="1">
        <f t="shared" si="155"/>
      </c>
      <c r="AT125" s="1">
        <f t="shared" si="156"/>
      </c>
      <c r="AU125" s="1">
        <f t="shared" si="91"/>
      </c>
      <c r="AV125" s="1">
        <f t="shared" si="92"/>
      </c>
      <c r="AW125" s="1">
        <f t="shared" si="157"/>
      </c>
      <c r="AX125" s="1">
        <f t="shared" si="93"/>
      </c>
      <c r="AY125" s="1">
        <f t="shared" si="158"/>
      </c>
      <c r="AZ125" s="1">
        <f t="shared" si="94"/>
      </c>
      <c r="BA125" s="1">
        <f t="shared" si="159"/>
      </c>
      <c r="BB125" s="1">
        <f t="shared" si="95"/>
      </c>
      <c r="BC125" s="1">
        <f t="shared" si="160"/>
      </c>
      <c r="BD125" s="1">
        <f t="shared" si="96"/>
      </c>
      <c r="BE125" s="1">
        <f t="shared" si="161"/>
      </c>
      <c r="BF125" s="14">
        <f t="shared" si="97"/>
      </c>
      <c r="BG125" s="1">
        <f t="shared" si="162"/>
      </c>
      <c r="BH125" s="14">
        <f t="shared" si="98"/>
      </c>
      <c r="BI125" s="14">
        <f t="shared" si="163"/>
      </c>
      <c r="BJ125" s="14">
        <f t="shared" si="99"/>
      </c>
      <c r="BK125" s="1">
        <f t="shared" si="164"/>
      </c>
      <c r="BL125" s="14">
        <f t="shared" si="100"/>
      </c>
      <c r="BM125" s="1">
        <f t="shared" si="165"/>
      </c>
      <c r="BN125" s="14">
        <f t="shared" si="101"/>
      </c>
      <c r="BO125" s="1">
        <f t="shared" si="166"/>
      </c>
      <c r="BP125" s="14">
        <f t="shared" si="102"/>
      </c>
      <c r="BQ125" s="1">
        <f t="shared" si="167"/>
      </c>
      <c r="BR125" s="14">
        <f t="shared" si="103"/>
      </c>
      <c r="BS125" s="1">
        <f t="shared" si="168"/>
      </c>
      <c r="BT125" s="14">
        <f t="shared" si="104"/>
      </c>
      <c r="BU125" s="1">
        <f t="shared" si="105"/>
      </c>
      <c r="BV125" s="1">
        <f t="shared" si="106"/>
      </c>
      <c r="BW125" s="1">
        <f t="shared" si="107"/>
      </c>
      <c r="BX125" s="1">
        <f t="shared" si="108"/>
      </c>
      <c r="BY125" s="1">
        <f t="shared" si="109"/>
      </c>
      <c r="BZ125" s="1">
        <f t="shared" si="110"/>
      </c>
      <c r="CA125" s="1">
        <f t="shared" si="111"/>
      </c>
      <c r="CB125" s="1">
        <f t="shared" si="112"/>
      </c>
      <c r="CC125" s="1">
        <f t="shared" si="113"/>
      </c>
      <c r="CD125" s="1">
        <f t="shared" si="114"/>
      </c>
      <c r="CE125" s="1">
        <f t="shared" si="115"/>
      </c>
      <c r="CF125" s="1">
        <f t="shared" si="116"/>
      </c>
      <c r="CG125" s="1">
        <f t="shared" si="117"/>
      </c>
      <c r="CH125" s="1">
        <f t="shared" si="118"/>
      </c>
      <c r="CI125" s="1">
        <f t="shared" si="119"/>
      </c>
      <c r="CJ125" s="1">
        <f t="shared" si="120"/>
      </c>
      <c r="CK125" s="1">
        <f t="shared" si="121"/>
      </c>
      <c r="CL125" s="1">
        <f t="shared" si="122"/>
      </c>
      <c r="CM125" s="1">
        <f t="shared" si="123"/>
      </c>
      <c r="CN125" s="1">
        <f t="shared" si="124"/>
      </c>
      <c r="CO125" s="1">
        <f t="shared" si="125"/>
      </c>
      <c r="CP125" s="1">
        <f t="shared" si="126"/>
      </c>
      <c r="CQ125" s="1">
        <f t="shared" si="127"/>
      </c>
      <c r="CR125" s="1">
        <f t="shared" si="128"/>
      </c>
      <c r="CS125" s="1">
        <f t="shared" si="129"/>
      </c>
      <c r="CT125" s="1">
        <f t="shared" si="130"/>
      </c>
      <c r="CU125" s="1">
        <f t="shared" si="131"/>
      </c>
      <c r="CV125" s="1">
        <f t="shared" si="132"/>
      </c>
      <c r="CW125" s="1">
        <f t="shared" si="133"/>
      </c>
      <c r="CX125" s="1">
        <f t="shared" si="134"/>
      </c>
      <c r="CY125" s="1">
        <f t="shared" si="135"/>
      </c>
      <c r="CZ125" s="1">
        <f t="shared" si="136"/>
      </c>
      <c r="DA125" s="1">
        <f t="shared" si="137"/>
      </c>
      <c r="DB125" s="1">
        <f t="shared" si="138"/>
      </c>
      <c r="DC125" s="1">
        <f t="shared" si="139"/>
      </c>
      <c r="DD125" s="1">
        <f t="shared" si="140"/>
      </c>
      <c r="DE125" s="1">
        <f t="shared" si="141"/>
      </c>
      <c r="DF125" s="1">
        <f t="shared" si="142"/>
      </c>
      <c r="DG125" s="1">
        <f t="shared" si="143"/>
      </c>
      <c r="DH125" s="2">
        <f t="shared" si="144"/>
      </c>
    </row>
    <row r="126" spans="1:112" ht="11.25" customHeight="1" hidden="1">
      <c r="A126" s="1">
        <v>124</v>
      </c>
      <c r="B126" s="1"/>
      <c r="C126" s="1"/>
      <c r="D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E126" s="1">
        <f t="shared" si="146"/>
      </c>
      <c r="AF126" s="1">
        <f t="shared" si="147"/>
      </c>
      <c r="AG126" s="13">
        <f>IF(B126="","",IF(LOOKUP(AF126,'[1]Fresno 2010 Pay Sheet'!$A$5:$A$35,'[1]Fresno 2010 Pay Sheet'!$B$5:$B$35)&gt;0,LOOKUP(AF126,'[1]Fresno 2010 Pay Sheet'!$A$5:$A$35,'[1]Fresno 2010 Pay Sheet'!$B$5:$B$35),0))</f>
      </c>
      <c r="AH126" s="1">
        <f t="shared" si="148"/>
      </c>
      <c r="AI126" s="1">
        <f t="shared" si="149"/>
      </c>
      <c r="AJ126" s="13">
        <f>IF(B126="","",IF(LOOKUP(AI126,'[1]Fresno 2010 Pay Sheet'!$C$5:$C$35,'[1]Fresno 2010 Pay Sheet'!$D$5:$D$35)&gt;0,LOOKUP(AI126,'[1]Fresno 2010 Pay Sheet'!$C$5:$C$35,'[1]Fresno 2010 Pay Sheet'!$D$5:$D$35),0))</f>
      </c>
      <c r="AK126" s="1">
        <f t="shared" si="150"/>
      </c>
      <c r="AL126" s="1">
        <f t="shared" si="151"/>
      </c>
      <c r="AM126" s="13">
        <f>IF(B126="","",IF(LOOKUP(AL126,'[1]Fresno 2010 Pay Sheet'!$E$5:$E$35,'[1]Fresno 2010 Pay Sheet'!$F$5:$F$35)&gt;0,LOOKUP(AL126,'[1]Fresno 2010 Pay Sheet'!$E$5:$E$35,'[1]Fresno 2010 Pay Sheet'!$F$5:$F$35),0))</f>
      </c>
      <c r="AN126" s="1">
        <f t="shared" si="145"/>
      </c>
      <c r="AO126" s="1">
        <f t="shared" si="152"/>
      </c>
      <c r="AP126" s="1">
        <f t="shared" si="153"/>
      </c>
      <c r="AQ126" s="1">
        <f t="shared" si="154"/>
      </c>
      <c r="AR126" s="1">
        <f t="shared" si="90"/>
      </c>
      <c r="AS126" s="1">
        <f t="shared" si="155"/>
      </c>
      <c r="AT126" s="1">
        <f t="shared" si="156"/>
      </c>
      <c r="AU126" s="1">
        <f t="shared" si="91"/>
      </c>
      <c r="AV126" s="1">
        <f t="shared" si="92"/>
      </c>
      <c r="AW126" s="1">
        <f t="shared" si="157"/>
      </c>
      <c r="AX126" s="1">
        <f t="shared" si="93"/>
      </c>
      <c r="AY126" s="1">
        <f t="shared" si="158"/>
      </c>
      <c r="AZ126" s="1">
        <f t="shared" si="94"/>
      </c>
      <c r="BA126" s="1">
        <f t="shared" si="159"/>
      </c>
      <c r="BB126" s="1">
        <f t="shared" si="95"/>
      </c>
      <c r="BC126" s="1">
        <f t="shared" si="160"/>
      </c>
      <c r="BD126" s="1">
        <f t="shared" si="96"/>
      </c>
      <c r="BE126" s="1">
        <f t="shared" si="161"/>
      </c>
      <c r="BF126" s="14">
        <f t="shared" si="97"/>
      </c>
      <c r="BG126" s="1">
        <f t="shared" si="162"/>
      </c>
      <c r="BH126" s="14">
        <f t="shared" si="98"/>
      </c>
      <c r="BI126" s="14">
        <f t="shared" si="163"/>
      </c>
      <c r="BJ126" s="14">
        <f t="shared" si="99"/>
      </c>
      <c r="BK126" s="1">
        <f t="shared" si="164"/>
      </c>
      <c r="BL126" s="14">
        <f t="shared" si="100"/>
      </c>
      <c r="BM126" s="1">
        <f t="shared" si="165"/>
      </c>
      <c r="BN126" s="14">
        <f t="shared" si="101"/>
      </c>
      <c r="BO126" s="1">
        <f t="shared" si="166"/>
      </c>
      <c r="BP126" s="14">
        <f t="shared" si="102"/>
      </c>
      <c r="BQ126" s="1">
        <f t="shared" si="167"/>
      </c>
      <c r="BR126" s="14">
        <f t="shared" si="103"/>
      </c>
      <c r="BS126" s="1">
        <f t="shared" si="168"/>
      </c>
      <c r="BT126" s="14">
        <f t="shared" si="104"/>
      </c>
      <c r="BU126" s="1">
        <f t="shared" si="105"/>
      </c>
      <c r="BV126" s="1">
        <f t="shared" si="106"/>
      </c>
      <c r="BW126" s="1">
        <f t="shared" si="107"/>
      </c>
      <c r="BX126" s="1">
        <f t="shared" si="108"/>
      </c>
      <c r="BY126" s="1">
        <f t="shared" si="109"/>
      </c>
      <c r="BZ126" s="1">
        <f t="shared" si="110"/>
      </c>
      <c r="CA126" s="1">
        <f t="shared" si="111"/>
      </c>
      <c r="CB126" s="1">
        <f t="shared" si="112"/>
      </c>
      <c r="CC126" s="1">
        <f t="shared" si="113"/>
      </c>
      <c r="CD126" s="1">
        <f t="shared" si="114"/>
      </c>
      <c r="CE126" s="1">
        <f t="shared" si="115"/>
      </c>
      <c r="CF126" s="1">
        <f t="shared" si="116"/>
      </c>
      <c r="CG126" s="1">
        <f t="shared" si="117"/>
      </c>
      <c r="CH126" s="1">
        <f t="shared" si="118"/>
      </c>
      <c r="CI126" s="1">
        <f t="shared" si="119"/>
      </c>
      <c r="CJ126" s="1">
        <f t="shared" si="120"/>
      </c>
      <c r="CK126" s="1">
        <f t="shared" si="121"/>
      </c>
      <c r="CL126" s="1">
        <f t="shared" si="122"/>
      </c>
      <c r="CM126" s="1">
        <f t="shared" si="123"/>
      </c>
      <c r="CN126" s="1">
        <f t="shared" si="124"/>
      </c>
      <c r="CO126" s="1">
        <f t="shared" si="125"/>
      </c>
      <c r="CP126" s="1">
        <f t="shared" si="126"/>
      </c>
      <c r="CQ126" s="1">
        <f t="shared" si="127"/>
      </c>
      <c r="CR126" s="1">
        <f t="shared" si="128"/>
      </c>
      <c r="CS126" s="1">
        <f t="shared" si="129"/>
      </c>
      <c r="CT126" s="1">
        <f t="shared" si="130"/>
      </c>
      <c r="CU126" s="1">
        <f t="shared" si="131"/>
      </c>
      <c r="CV126" s="1">
        <f t="shared" si="132"/>
      </c>
      <c r="CW126" s="1">
        <f t="shared" si="133"/>
      </c>
      <c r="CX126" s="1">
        <f t="shared" si="134"/>
      </c>
      <c r="CY126" s="1">
        <f t="shared" si="135"/>
      </c>
      <c r="CZ126" s="1">
        <f t="shared" si="136"/>
      </c>
      <c r="DA126" s="1">
        <f t="shared" si="137"/>
      </c>
      <c r="DB126" s="1">
        <f t="shared" si="138"/>
      </c>
      <c r="DC126" s="1">
        <f t="shared" si="139"/>
      </c>
      <c r="DD126" s="1">
        <f t="shared" si="140"/>
      </c>
      <c r="DE126" s="1">
        <f t="shared" si="141"/>
      </c>
      <c r="DF126" s="1">
        <f t="shared" si="142"/>
      </c>
      <c r="DG126" s="1">
        <f t="shared" si="143"/>
      </c>
      <c r="DH126" s="2">
        <f t="shared" si="144"/>
      </c>
    </row>
    <row r="127" spans="1:112" ht="11.25" customHeight="1" hidden="1">
      <c r="A127" s="1">
        <v>125</v>
      </c>
      <c r="B127" s="1"/>
      <c r="C127" s="1"/>
      <c r="D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E127" s="1">
        <f t="shared" si="146"/>
      </c>
      <c r="AF127" s="1">
        <f t="shared" si="147"/>
      </c>
      <c r="AG127" s="13">
        <f>IF(B127="","",IF(LOOKUP(AF127,'[1]Fresno 2010 Pay Sheet'!$A$5:$A$35,'[1]Fresno 2010 Pay Sheet'!$B$5:$B$35)&gt;0,LOOKUP(AF127,'[1]Fresno 2010 Pay Sheet'!$A$5:$A$35,'[1]Fresno 2010 Pay Sheet'!$B$5:$B$35),0))</f>
      </c>
      <c r="AH127" s="1">
        <f t="shared" si="148"/>
      </c>
      <c r="AI127" s="1">
        <f t="shared" si="149"/>
      </c>
      <c r="AJ127" s="13">
        <f>IF(B127="","",IF(LOOKUP(AI127,'[1]Fresno 2010 Pay Sheet'!$C$5:$C$35,'[1]Fresno 2010 Pay Sheet'!$D$5:$D$35)&gt;0,LOOKUP(AI127,'[1]Fresno 2010 Pay Sheet'!$C$5:$C$35,'[1]Fresno 2010 Pay Sheet'!$D$5:$D$35),0))</f>
      </c>
      <c r="AK127" s="1">
        <f t="shared" si="150"/>
      </c>
      <c r="AL127" s="1">
        <f t="shared" si="151"/>
      </c>
      <c r="AM127" s="13">
        <f>IF(B127="","",IF(LOOKUP(AL127,'[1]Fresno 2010 Pay Sheet'!$E$5:$E$35,'[1]Fresno 2010 Pay Sheet'!$F$5:$F$35)&gt;0,LOOKUP(AL127,'[1]Fresno 2010 Pay Sheet'!$E$5:$E$35,'[1]Fresno 2010 Pay Sheet'!$F$5:$F$35),0))</f>
      </c>
      <c r="AN127" s="1">
        <f t="shared" si="145"/>
      </c>
      <c r="AO127" s="1">
        <f t="shared" si="152"/>
      </c>
      <c r="AP127" s="1">
        <f t="shared" si="153"/>
      </c>
      <c r="AQ127" s="1">
        <f t="shared" si="154"/>
      </c>
      <c r="AR127" s="1">
        <f t="shared" si="90"/>
      </c>
      <c r="AS127" s="1">
        <f t="shared" si="155"/>
      </c>
      <c r="AT127" s="1">
        <f t="shared" si="156"/>
      </c>
      <c r="AU127" s="1">
        <f t="shared" si="91"/>
      </c>
      <c r="AV127" s="1">
        <f t="shared" si="92"/>
      </c>
      <c r="AW127" s="1">
        <f t="shared" si="157"/>
      </c>
      <c r="AX127" s="1">
        <f t="shared" si="93"/>
      </c>
      <c r="AY127" s="1">
        <f t="shared" si="158"/>
      </c>
      <c r="AZ127" s="1">
        <f t="shared" si="94"/>
      </c>
      <c r="BA127" s="1">
        <f t="shared" si="159"/>
      </c>
      <c r="BB127" s="1">
        <f t="shared" si="95"/>
      </c>
      <c r="BC127" s="1">
        <f t="shared" si="160"/>
      </c>
      <c r="BD127" s="1">
        <f t="shared" si="96"/>
      </c>
      <c r="BE127" s="1">
        <f t="shared" si="161"/>
      </c>
      <c r="BF127" s="14">
        <f t="shared" si="97"/>
      </c>
      <c r="BG127" s="1">
        <f t="shared" si="162"/>
      </c>
      <c r="BH127" s="14">
        <f t="shared" si="98"/>
      </c>
      <c r="BI127" s="14">
        <f t="shared" si="163"/>
      </c>
      <c r="BJ127" s="14">
        <f t="shared" si="99"/>
      </c>
      <c r="BK127" s="1">
        <f t="shared" si="164"/>
      </c>
      <c r="BL127" s="14">
        <f t="shared" si="100"/>
      </c>
      <c r="BM127" s="1">
        <f t="shared" si="165"/>
      </c>
      <c r="BN127" s="14">
        <f t="shared" si="101"/>
      </c>
      <c r="BO127" s="1">
        <f t="shared" si="166"/>
      </c>
      <c r="BP127" s="14">
        <f t="shared" si="102"/>
      </c>
      <c r="BQ127" s="1">
        <f t="shared" si="167"/>
      </c>
      <c r="BR127" s="14">
        <f t="shared" si="103"/>
      </c>
      <c r="BS127" s="1">
        <f t="shared" si="168"/>
      </c>
      <c r="BT127" s="14">
        <f t="shared" si="104"/>
      </c>
      <c r="BU127" s="1">
        <f t="shared" si="105"/>
      </c>
      <c r="BV127" s="1">
        <f t="shared" si="106"/>
      </c>
      <c r="BW127" s="1">
        <f t="shared" si="107"/>
      </c>
      <c r="BX127" s="1">
        <f t="shared" si="108"/>
      </c>
      <c r="BY127" s="1">
        <f t="shared" si="109"/>
      </c>
      <c r="BZ127" s="1">
        <f t="shared" si="110"/>
      </c>
      <c r="CA127" s="1">
        <f t="shared" si="111"/>
      </c>
      <c r="CB127" s="1">
        <f t="shared" si="112"/>
      </c>
      <c r="CC127" s="1">
        <f t="shared" si="113"/>
      </c>
      <c r="CD127" s="1">
        <f t="shared" si="114"/>
      </c>
      <c r="CE127" s="1">
        <f t="shared" si="115"/>
      </c>
      <c r="CF127" s="1">
        <f t="shared" si="116"/>
      </c>
      <c r="CG127" s="1">
        <f t="shared" si="117"/>
      </c>
      <c r="CH127" s="1">
        <f t="shared" si="118"/>
      </c>
      <c r="CI127" s="1">
        <f t="shared" si="119"/>
      </c>
      <c r="CJ127" s="1">
        <f t="shared" si="120"/>
      </c>
      <c r="CK127" s="1">
        <f t="shared" si="121"/>
      </c>
      <c r="CL127" s="1">
        <f t="shared" si="122"/>
      </c>
      <c r="CM127" s="1">
        <f t="shared" si="123"/>
      </c>
      <c r="CN127" s="1">
        <f t="shared" si="124"/>
      </c>
      <c r="CO127" s="1">
        <f t="shared" si="125"/>
      </c>
      <c r="CP127" s="1">
        <f t="shared" si="126"/>
      </c>
      <c r="CQ127" s="1">
        <f t="shared" si="127"/>
      </c>
      <c r="CR127" s="1">
        <f t="shared" si="128"/>
      </c>
      <c r="CS127" s="1">
        <f t="shared" si="129"/>
      </c>
      <c r="CT127" s="1">
        <f t="shared" si="130"/>
      </c>
      <c r="CU127" s="1">
        <f t="shared" si="131"/>
      </c>
      <c r="CV127" s="1">
        <f t="shared" si="132"/>
      </c>
      <c r="CW127" s="1">
        <f t="shared" si="133"/>
      </c>
      <c r="CX127" s="1">
        <f t="shared" si="134"/>
      </c>
      <c r="CY127" s="1">
        <f t="shared" si="135"/>
      </c>
      <c r="CZ127" s="1">
        <f t="shared" si="136"/>
      </c>
      <c r="DA127" s="1">
        <f t="shared" si="137"/>
      </c>
      <c r="DB127" s="1">
        <f t="shared" si="138"/>
      </c>
      <c r="DC127" s="1">
        <f t="shared" si="139"/>
      </c>
      <c r="DD127" s="1">
        <f t="shared" si="140"/>
      </c>
      <c r="DE127" s="1">
        <f t="shared" si="141"/>
      </c>
      <c r="DF127" s="1">
        <f t="shared" si="142"/>
      </c>
      <c r="DG127" s="1">
        <f t="shared" si="143"/>
      </c>
      <c r="DH127" s="2">
        <f t="shared" si="144"/>
      </c>
    </row>
    <row r="128" spans="1:112" ht="11.25" customHeight="1" hidden="1">
      <c r="A128" s="1">
        <v>126</v>
      </c>
      <c r="B128" s="1"/>
      <c r="C128" s="1"/>
      <c r="D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E128" s="1">
        <f t="shared" si="146"/>
      </c>
      <c r="AF128" s="1">
        <f t="shared" si="147"/>
      </c>
      <c r="AG128" s="13">
        <f>IF(B128="","",IF(LOOKUP(AF128,'[1]Fresno 2010 Pay Sheet'!$A$5:$A$35,'[1]Fresno 2010 Pay Sheet'!$B$5:$B$35)&gt;0,LOOKUP(AF128,'[1]Fresno 2010 Pay Sheet'!$A$5:$A$35,'[1]Fresno 2010 Pay Sheet'!$B$5:$B$35),0))</f>
      </c>
      <c r="AH128" s="1">
        <f t="shared" si="148"/>
      </c>
      <c r="AI128" s="1">
        <f t="shared" si="149"/>
      </c>
      <c r="AJ128" s="13">
        <f>IF(B128="","",IF(LOOKUP(AI128,'[1]Fresno 2010 Pay Sheet'!$C$5:$C$35,'[1]Fresno 2010 Pay Sheet'!$D$5:$D$35)&gt;0,LOOKUP(AI128,'[1]Fresno 2010 Pay Sheet'!$C$5:$C$35,'[1]Fresno 2010 Pay Sheet'!$D$5:$D$35),0))</f>
      </c>
      <c r="AK128" s="1">
        <f t="shared" si="150"/>
      </c>
      <c r="AL128" s="1">
        <f t="shared" si="151"/>
      </c>
      <c r="AM128" s="13">
        <f>IF(B128="","",IF(LOOKUP(AL128,'[1]Fresno 2010 Pay Sheet'!$E$5:$E$35,'[1]Fresno 2010 Pay Sheet'!$F$5:$F$35)&gt;0,LOOKUP(AL128,'[1]Fresno 2010 Pay Sheet'!$E$5:$E$35,'[1]Fresno 2010 Pay Sheet'!$F$5:$F$35),0))</f>
      </c>
      <c r="AN128" s="1">
        <f t="shared" si="145"/>
      </c>
      <c r="AO128" s="1">
        <f t="shared" si="152"/>
      </c>
      <c r="AP128" s="1">
        <f t="shared" si="153"/>
      </c>
      <c r="AQ128" s="1">
        <f t="shared" si="154"/>
      </c>
      <c r="AR128" s="1">
        <f t="shared" si="90"/>
      </c>
      <c r="AS128" s="1">
        <f t="shared" si="155"/>
      </c>
      <c r="AT128" s="1">
        <f t="shared" si="156"/>
      </c>
      <c r="AU128" s="1">
        <f t="shared" si="91"/>
      </c>
      <c r="AV128" s="1">
        <f t="shared" si="92"/>
      </c>
      <c r="AW128" s="1">
        <f t="shared" si="157"/>
      </c>
      <c r="AX128" s="1">
        <f t="shared" si="93"/>
      </c>
      <c r="AY128" s="1">
        <f t="shared" si="158"/>
      </c>
      <c r="AZ128" s="1">
        <f t="shared" si="94"/>
      </c>
      <c r="BA128" s="1">
        <f t="shared" si="159"/>
      </c>
      <c r="BB128" s="1">
        <f t="shared" si="95"/>
      </c>
      <c r="BC128" s="1">
        <f t="shared" si="160"/>
      </c>
      <c r="BD128" s="1">
        <f t="shared" si="96"/>
      </c>
      <c r="BE128" s="1">
        <f t="shared" si="161"/>
      </c>
      <c r="BF128" s="14">
        <f t="shared" si="97"/>
      </c>
      <c r="BG128" s="1">
        <f t="shared" si="162"/>
      </c>
      <c r="BH128" s="14">
        <f t="shared" si="98"/>
      </c>
      <c r="BI128" s="14">
        <f t="shared" si="163"/>
      </c>
      <c r="BJ128" s="14">
        <f t="shared" si="99"/>
      </c>
      <c r="BK128" s="1">
        <f t="shared" si="164"/>
      </c>
      <c r="BL128" s="14">
        <f t="shared" si="100"/>
      </c>
      <c r="BM128" s="1">
        <f t="shared" si="165"/>
      </c>
      <c r="BN128" s="14">
        <f t="shared" si="101"/>
      </c>
      <c r="BO128" s="1">
        <f t="shared" si="166"/>
      </c>
      <c r="BP128" s="14">
        <f t="shared" si="102"/>
      </c>
      <c r="BQ128" s="1">
        <f t="shared" si="167"/>
      </c>
      <c r="BR128" s="14">
        <f t="shared" si="103"/>
      </c>
      <c r="BS128" s="1">
        <f t="shared" si="168"/>
      </c>
      <c r="BT128" s="14">
        <f t="shared" si="104"/>
      </c>
      <c r="BU128" s="1">
        <f t="shared" si="105"/>
      </c>
      <c r="BV128" s="1">
        <f t="shared" si="106"/>
      </c>
      <c r="BW128" s="1">
        <f t="shared" si="107"/>
      </c>
      <c r="BX128" s="1">
        <f t="shared" si="108"/>
      </c>
      <c r="BY128" s="1">
        <f t="shared" si="109"/>
      </c>
      <c r="BZ128" s="1">
        <f t="shared" si="110"/>
      </c>
      <c r="CA128" s="1">
        <f t="shared" si="111"/>
      </c>
      <c r="CB128" s="1">
        <f t="shared" si="112"/>
      </c>
      <c r="CC128" s="1">
        <f t="shared" si="113"/>
      </c>
      <c r="CD128" s="1">
        <f t="shared" si="114"/>
      </c>
      <c r="CE128" s="1">
        <f t="shared" si="115"/>
      </c>
      <c r="CF128" s="1">
        <f t="shared" si="116"/>
      </c>
      <c r="CG128" s="1">
        <f t="shared" si="117"/>
      </c>
      <c r="CH128" s="1">
        <f t="shared" si="118"/>
      </c>
      <c r="CI128" s="1">
        <f t="shared" si="119"/>
      </c>
      <c r="CJ128" s="1">
        <f t="shared" si="120"/>
      </c>
      <c r="CK128" s="1">
        <f t="shared" si="121"/>
      </c>
      <c r="CL128" s="1">
        <f t="shared" si="122"/>
      </c>
      <c r="CM128" s="1">
        <f t="shared" si="123"/>
      </c>
      <c r="CN128" s="1">
        <f t="shared" si="124"/>
      </c>
      <c r="CO128" s="1">
        <f t="shared" si="125"/>
      </c>
      <c r="CP128" s="1">
        <f t="shared" si="126"/>
      </c>
      <c r="CQ128" s="1">
        <f t="shared" si="127"/>
      </c>
      <c r="CR128" s="1">
        <f t="shared" si="128"/>
      </c>
      <c r="CS128" s="1">
        <f t="shared" si="129"/>
      </c>
      <c r="CT128" s="1">
        <f t="shared" si="130"/>
      </c>
      <c r="CU128" s="1">
        <f t="shared" si="131"/>
      </c>
      <c r="CV128" s="1">
        <f t="shared" si="132"/>
      </c>
      <c r="CW128" s="1">
        <f t="shared" si="133"/>
      </c>
      <c r="CX128" s="1">
        <f t="shared" si="134"/>
      </c>
      <c r="CY128" s="1">
        <f t="shared" si="135"/>
      </c>
      <c r="CZ128" s="1">
        <f t="shared" si="136"/>
      </c>
      <c r="DA128" s="1">
        <f t="shared" si="137"/>
      </c>
      <c r="DB128" s="1">
        <f t="shared" si="138"/>
      </c>
      <c r="DC128" s="1">
        <f t="shared" si="139"/>
      </c>
      <c r="DD128" s="1">
        <f t="shared" si="140"/>
      </c>
      <c r="DE128" s="1">
        <f t="shared" si="141"/>
      </c>
      <c r="DF128" s="1">
        <f t="shared" si="142"/>
      </c>
      <c r="DG128" s="1">
        <f t="shared" si="143"/>
      </c>
      <c r="DH128" s="2">
        <f t="shared" si="144"/>
      </c>
    </row>
    <row r="129" spans="1:112" ht="11.25" customHeight="1" hidden="1">
      <c r="A129" s="1">
        <v>127</v>
      </c>
      <c r="B129" s="1"/>
      <c r="C129" s="1"/>
      <c r="D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E129" s="1">
        <f t="shared" si="146"/>
      </c>
      <c r="AF129" s="1">
        <f t="shared" si="147"/>
      </c>
      <c r="AG129" s="13">
        <f>IF(B129="","",IF(LOOKUP(AF129,'[1]Fresno 2010 Pay Sheet'!$A$5:$A$35,'[1]Fresno 2010 Pay Sheet'!$B$5:$B$35)&gt;0,LOOKUP(AF129,'[1]Fresno 2010 Pay Sheet'!$A$5:$A$35,'[1]Fresno 2010 Pay Sheet'!$B$5:$B$35),0))</f>
      </c>
      <c r="AH129" s="1">
        <f t="shared" si="148"/>
      </c>
      <c r="AI129" s="1">
        <f t="shared" si="149"/>
      </c>
      <c r="AJ129" s="13">
        <f>IF(B129="","",IF(LOOKUP(AI129,'[1]Fresno 2010 Pay Sheet'!$C$5:$C$35,'[1]Fresno 2010 Pay Sheet'!$D$5:$D$35)&gt;0,LOOKUP(AI129,'[1]Fresno 2010 Pay Sheet'!$C$5:$C$35,'[1]Fresno 2010 Pay Sheet'!$D$5:$D$35),0))</f>
      </c>
      <c r="AK129" s="1">
        <f t="shared" si="150"/>
      </c>
      <c r="AL129" s="1">
        <f t="shared" si="151"/>
      </c>
      <c r="AM129" s="13">
        <f>IF(B129="","",IF(LOOKUP(AL129,'[1]Fresno 2010 Pay Sheet'!$E$5:$E$35,'[1]Fresno 2010 Pay Sheet'!$F$5:$F$35)&gt;0,LOOKUP(AL129,'[1]Fresno 2010 Pay Sheet'!$E$5:$E$35,'[1]Fresno 2010 Pay Sheet'!$F$5:$F$35),0))</f>
      </c>
      <c r="AN129" s="1">
        <f t="shared" si="145"/>
      </c>
      <c r="AO129" s="1">
        <f t="shared" si="152"/>
      </c>
      <c r="AP129" s="1">
        <f t="shared" si="153"/>
      </c>
      <c r="AQ129" s="1">
        <f t="shared" si="154"/>
      </c>
      <c r="AR129" s="1">
        <f t="shared" si="90"/>
      </c>
      <c r="AS129" s="1">
        <f t="shared" si="155"/>
      </c>
      <c r="AT129" s="1">
        <f t="shared" si="156"/>
      </c>
      <c r="AU129" s="1">
        <f t="shared" si="91"/>
      </c>
      <c r="AV129" s="1">
        <f t="shared" si="92"/>
      </c>
      <c r="AW129" s="1">
        <f t="shared" si="157"/>
      </c>
      <c r="AX129" s="1">
        <f t="shared" si="93"/>
      </c>
      <c r="AY129" s="1">
        <f t="shared" si="158"/>
      </c>
      <c r="AZ129" s="1">
        <f t="shared" si="94"/>
      </c>
      <c r="BA129" s="1">
        <f t="shared" si="159"/>
      </c>
      <c r="BB129" s="1">
        <f t="shared" si="95"/>
      </c>
      <c r="BC129" s="1">
        <f t="shared" si="160"/>
      </c>
      <c r="BD129" s="1">
        <f t="shared" si="96"/>
      </c>
      <c r="BE129" s="1">
        <f t="shared" si="161"/>
      </c>
      <c r="BF129" s="14">
        <f t="shared" si="97"/>
      </c>
      <c r="BG129" s="1">
        <f t="shared" si="162"/>
      </c>
      <c r="BH129" s="14">
        <f t="shared" si="98"/>
      </c>
      <c r="BI129" s="14">
        <f t="shared" si="163"/>
      </c>
      <c r="BJ129" s="14">
        <f t="shared" si="99"/>
      </c>
      <c r="BK129" s="1">
        <f t="shared" si="164"/>
      </c>
      <c r="BL129" s="14">
        <f t="shared" si="100"/>
      </c>
      <c r="BM129" s="1">
        <f t="shared" si="165"/>
      </c>
      <c r="BN129" s="14">
        <f t="shared" si="101"/>
      </c>
      <c r="BO129" s="1">
        <f t="shared" si="166"/>
      </c>
      <c r="BP129" s="14">
        <f t="shared" si="102"/>
      </c>
      <c r="BQ129" s="1">
        <f t="shared" si="167"/>
      </c>
      <c r="BR129" s="14">
        <f t="shared" si="103"/>
      </c>
      <c r="BS129" s="1">
        <f t="shared" si="168"/>
      </c>
      <c r="BT129" s="14">
        <f t="shared" si="104"/>
      </c>
      <c r="BU129" s="1">
        <f t="shared" si="105"/>
      </c>
      <c r="BV129" s="1">
        <f t="shared" si="106"/>
      </c>
      <c r="BW129" s="1">
        <f t="shared" si="107"/>
      </c>
      <c r="BX129" s="1">
        <f t="shared" si="108"/>
      </c>
      <c r="BY129" s="1">
        <f t="shared" si="109"/>
      </c>
      <c r="BZ129" s="1">
        <f t="shared" si="110"/>
      </c>
      <c r="CA129" s="1">
        <f t="shared" si="111"/>
      </c>
      <c r="CB129" s="1">
        <f t="shared" si="112"/>
      </c>
      <c r="CC129" s="1">
        <f t="shared" si="113"/>
      </c>
      <c r="CD129" s="1">
        <f t="shared" si="114"/>
      </c>
      <c r="CE129" s="1">
        <f t="shared" si="115"/>
      </c>
      <c r="CF129" s="1">
        <f t="shared" si="116"/>
      </c>
      <c r="CG129" s="1">
        <f t="shared" si="117"/>
      </c>
      <c r="CH129" s="1">
        <f t="shared" si="118"/>
      </c>
      <c r="CI129" s="1">
        <f t="shared" si="119"/>
      </c>
      <c r="CJ129" s="1">
        <f t="shared" si="120"/>
      </c>
      <c r="CK129" s="1">
        <f t="shared" si="121"/>
      </c>
      <c r="CL129" s="1">
        <f t="shared" si="122"/>
      </c>
      <c r="CM129" s="1">
        <f t="shared" si="123"/>
      </c>
      <c r="CN129" s="1">
        <f t="shared" si="124"/>
      </c>
      <c r="CO129" s="1">
        <f t="shared" si="125"/>
      </c>
      <c r="CP129" s="1">
        <f t="shared" si="126"/>
      </c>
      <c r="CQ129" s="1">
        <f t="shared" si="127"/>
      </c>
      <c r="CR129" s="1">
        <f t="shared" si="128"/>
      </c>
      <c r="CS129" s="1">
        <f t="shared" si="129"/>
      </c>
      <c r="CT129" s="1">
        <f t="shared" si="130"/>
      </c>
      <c r="CU129" s="1">
        <f t="shared" si="131"/>
      </c>
      <c r="CV129" s="1">
        <f t="shared" si="132"/>
      </c>
      <c r="CW129" s="1">
        <f t="shared" si="133"/>
      </c>
      <c r="CX129" s="1">
        <f t="shared" si="134"/>
      </c>
      <c r="CY129" s="1">
        <f t="shared" si="135"/>
      </c>
      <c r="CZ129" s="1">
        <f t="shared" si="136"/>
      </c>
      <c r="DA129" s="1">
        <f t="shared" si="137"/>
      </c>
      <c r="DB129" s="1">
        <f t="shared" si="138"/>
      </c>
      <c r="DC129" s="1">
        <f t="shared" si="139"/>
      </c>
      <c r="DD129" s="1">
        <f t="shared" si="140"/>
      </c>
      <c r="DE129" s="1">
        <f t="shared" si="141"/>
      </c>
      <c r="DF129" s="1">
        <f t="shared" si="142"/>
      </c>
      <c r="DG129" s="1">
        <f t="shared" si="143"/>
      </c>
      <c r="DH129" s="2">
        <f t="shared" si="144"/>
      </c>
    </row>
    <row r="130" spans="1:112" ht="11.25" customHeight="1" hidden="1">
      <c r="A130" s="1">
        <v>128</v>
      </c>
      <c r="B130" s="1"/>
      <c r="C130" s="1"/>
      <c r="D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E130" s="1">
        <f t="shared" si="146"/>
      </c>
      <c r="AF130" s="1">
        <f t="shared" si="147"/>
      </c>
      <c r="AG130" s="13">
        <f>IF(B130="","",IF(LOOKUP(AF130,'[1]Fresno 2010 Pay Sheet'!$A$5:$A$35,'[1]Fresno 2010 Pay Sheet'!$B$5:$B$35)&gt;0,LOOKUP(AF130,'[1]Fresno 2010 Pay Sheet'!$A$5:$A$35,'[1]Fresno 2010 Pay Sheet'!$B$5:$B$35),0))</f>
      </c>
      <c r="AH130" s="1">
        <f t="shared" si="148"/>
      </c>
      <c r="AI130" s="1">
        <f t="shared" si="149"/>
      </c>
      <c r="AJ130" s="13">
        <f>IF(B130="","",IF(LOOKUP(AI130,'[1]Fresno 2010 Pay Sheet'!$C$5:$C$35,'[1]Fresno 2010 Pay Sheet'!$D$5:$D$35)&gt;0,LOOKUP(AI130,'[1]Fresno 2010 Pay Sheet'!$C$5:$C$35,'[1]Fresno 2010 Pay Sheet'!$D$5:$D$35),0))</f>
      </c>
      <c r="AK130" s="1">
        <f t="shared" si="150"/>
      </c>
      <c r="AL130" s="1">
        <f t="shared" si="151"/>
      </c>
      <c r="AM130" s="13">
        <f>IF(B130="","",IF(LOOKUP(AL130,'[1]Fresno 2010 Pay Sheet'!$E$5:$E$35,'[1]Fresno 2010 Pay Sheet'!$F$5:$F$35)&gt;0,LOOKUP(AL130,'[1]Fresno 2010 Pay Sheet'!$E$5:$E$35,'[1]Fresno 2010 Pay Sheet'!$F$5:$F$35),0))</f>
      </c>
      <c r="AN130" s="1">
        <f t="shared" si="145"/>
      </c>
      <c r="AO130" s="1">
        <f t="shared" si="152"/>
      </c>
      <c r="AP130" s="1">
        <f t="shared" si="153"/>
      </c>
      <c r="AQ130" s="1">
        <f t="shared" si="154"/>
      </c>
      <c r="AR130" s="1">
        <f t="shared" si="90"/>
      </c>
      <c r="AS130" s="1">
        <f t="shared" si="155"/>
      </c>
      <c r="AT130" s="1">
        <f t="shared" si="156"/>
      </c>
      <c r="AU130" s="1">
        <f t="shared" si="91"/>
      </c>
      <c r="AV130" s="1">
        <f t="shared" si="92"/>
      </c>
      <c r="AW130" s="1">
        <f t="shared" si="157"/>
      </c>
      <c r="AX130" s="1">
        <f t="shared" si="93"/>
      </c>
      <c r="AY130" s="1">
        <f t="shared" si="158"/>
      </c>
      <c r="AZ130" s="1">
        <f t="shared" si="94"/>
      </c>
      <c r="BA130" s="1">
        <f t="shared" si="159"/>
      </c>
      <c r="BB130" s="1">
        <f t="shared" si="95"/>
      </c>
      <c r="BC130" s="1">
        <f t="shared" si="160"/>
      </c>
      <c r="BD130" s="1">
        <f t="shared" si="96"/>
      </c>
      <c r="BE130" s="1">
        <f t="shared" si="161"/>
      </c>
      <c r="BF130" s="14">
        <f t="shared" si="97"/>
      </c>
      <c r="BG130" s="1">
        <f t="shared" si="162"/>
      </c>
      <c r="BH130" s="14">
        <f t="shared" si="98"/>
      </c>
      <c r="BI130" s="14">
        <f t="shared" si="163"/>
      </c>
      <c r="BJ130" s="14">
        <f t="shared" si="99"/>
      </c>
      <c r="BK130" s="1">
        <f t="shared" si="164"/>
      </c>
      <c r="BL130" s="14">
        <f t="shared" si="100"/>
      </c>
      <c r="BM130" s="1">
        <f t="shared" si="165"/>
      </c>
      <c r="BN130" s="14">
        <f t="shared" si="101"/>
      </c>
      <c r="BO130" s="1">
        <f t="shared" si="166"/>
      </c>
      <c r="BP130" s="14">
        <f t="shared" si="102"/>
      </c>
      <c r="BQ130" s="1">
        <f t="shared" si="167"/>
      </c>
      <c r="BR130" s="14">
        <f t="shared" si="103"/>
      </c>
      <c r="BS130" s="1">
        <f t="shared" si="168"/>
      </c>
      <c r="BT130" s="14">
        <f t="shared" si="104"/>
      </c>
      <c r="BU130" s="1">
        <f t="shared" si="105"/>
      </c>
      <c r="BV130" s="1">
        <f t="shared" si="106"/>
      </c>
      <c r="BW130" s="1">
        <f t="shared" si="107"/>
      </c>
      <c r="BX130" s="1">
        <f t="shared" si="108"/>
      </c>
      <c r="BY130" s="1">
        <f t="shared" si="109"/>
      </c>
      <c r="BZ130" s="1">
        <f t="shared" si="110"/>
      </c>
      <c r="CA130" s="1">
        <f t="shared" si="111"/>
      </c>
      <c r="CB130" s="1">
        <f t="shared" si="112"/>
      </c>
      <c r="CC130" s="1">
        <f t="shared" si="113"/>
      </c>
      <c r="CD130" s="1">
        <f t="shared" si="114"/>
      </c>
      <c r="CE130" s="1">
        <f t="shared" si="115"/>
      </c>
      <c r="CF130" s="1">
        <f t="shared" si="116"/>
      </c>
      <c r="CG130" s="1">
        <f t="shared" si="117"/>
      </c>
      <c r="CH130" s="1">
        <f t="shared" si="118"/>
      </c>
      <c r="CI130" s="1">
        <f t="shared" si="119"/>
      </c>
      <c r="CJ130" s="1">
        <f t="shared" si="120"/>
      </c>
      <c r="CK130" s="1">
        <f t="shared" si="121"/>
      </c>
      <c r="CL130" s="1">
        <f t="shared" si="122"/>
      </c>
      <c r="CM130" s="1">
        <f t="shared" si="123"/>
      </c>
      <c r="CN130" s="1">
        <f t="shared" si="124"/>
      </c>
      <c r="CO130" s="1">
        <f t="shared" si="125"/>
      </c>
      <c r="CP130" s="1">
        <f t="shared" si="126"/>
      </c>
      <c r="CQ130" s="1">
        <f t="shared" si="127"/>
      </c>
      <c r="CR130" s="1">
        <f t="shared" si="128"/>
      </c>
      <c r="CS130" s="1">
        <f t="shared" si="129"/>
      </c>
      <c r="CT130" s="1">
        <f t="shared" si="130"/>
      </c>
      <c r="CU130" s="1">
        <f t="shared" si="131"/>
      </c>
      <c r="CV130" s="1">
        <f t="shared" si="132"/>
      </c>
      <c r="CW130" s="1">
        <f t="shared" si="133"/>
      </c>
      <c r="CX130" s="1">
        <f t="shared" si="134"/>
      </c>
      <c r="CY130" s="1">
        <f t="shared" si="135"/>
      </c>
      <c r="CZ130" s="1">
        <f t="shared" si="136"/>
      </c>
      <c r="DA130" s="1">
        <f t="shared" si="137"/>
      </c>
      <c r="DB130" s="1">
        <f t="shared" si="138"/>
      </c>
      <c r="DC130" s="1">
        <f t="shared" si="139"/>
      </c>
      <c r="DD130" s="1">
        <f t="shared" si="140"/>
      </c>
      <c r="DE130" s="1">
        <f t="shared" si="141"/>
      </c>
      <c r="DF130" s="1">
        <f t="shared" si="142"/>
      </c>
      <c r="DG130" s="1">
        <f t="shared" si="143"/>
      </c>
      <c r="DH130" s="2">
        <f t="shared" si="144"/>
      </c>
    </row>
    <row r="131" spans="1:112" ht="11.25" customHeight="1" hidden="1">
      <c r="A131" s="1">
        <v>129</v>
      </c>
      <c r="B131" s="1"/>
      <c r="C131" s="1"/>
      <c r="D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E131" s="1">
        <f t="shared" si="146"/>
      </c>
      <c r="AF131" s="1">
        <f t="shared" si="147"/>
      </c>
      <c r="AG131" s="13">
        <f>IF(B131="","",IF(LOOKUP(AF131,'[1]Fresno 2010 Pay Sheet'!$A$5:$A$35,'[1]Fresno 2010 Pay Sheet'!$B$5:$B$35)&gt;0,LOOKUP(AF131,'[1]Fresno 2010 Pay Sheet'!$A$5:$A$35,'[1]Fresno 2010 Pay Sheet'!$B$5:$B$35),0))</f>
      </c>
      <c r="AH131" s="1">
        <f t="shared" si="148"/>
      </c>
      <c r="AI131" s="1">
        <f t="shared" si="149"/>
      </c>
      <c r="AJ131" s="13">
        <f>IF(B131="","",IF(LOOKUP(AI131,'[1]Fresno 2010 Pay Sheet'!$C$5:$C$35,'[1]Fresno 2010 Pay Sheet'!$D$5:$D$35)&gt;0,LOOKUP(AI131,'[1]Fresno 2010 Pay Sheet'!$C$5:$C$35,'[1]Fresno 2010 Pay Sheet'!$D$5:$D$35),0))</f>
      </c>
      <c r="AK131" s="1">
        <f t="shared" si="150"/>
      </c>
      <c r="AL131" s="1">
        <f t="shared" si="151"/>
      </c>
      <c r="AM131" s="13">
        <f>IF(B131="","",IF(LOOKUP(AL131,'[1]Fresno 2010 Pay Sheet'!$E$5:$E$35,'[1]Fresno 2010 Pay Sheet'!$F$5:$F$35)&gt;0,LOOKUP(AL131,'[1]Fresno 2010 Pay Sheet'!$E$5:$E$35,'[1]Fresno 2010 Pay Sheet'!$F$5:$F$35),0))</f>
      </c>
      <c r="AN131" s="1">
        <f t="shared" si="145"/>
      </c>
      <c r="AO131" s="1">
        <f t="shared" si="152"/>
      </c>
      <c r="AP131" s="1">
        <f t="shared" si="153"/>
      </c>
      <c r="AQ131" s="1">
        <f t="shared" si="154"/>
      </c>
      <c r="AR131" s="1">
        <f aca="true" t="shared" si="169" ref="AR131:AR194">IF(AQ131=MAX($AQ$3:$AQ$202),A131,"")</f>
      </c>
      <c r="AS131" s="1">
        <f t="shared" si="155"/>
      </c>
      <c r="AT131" s="1">
        <f t="shared" si="156"/>
      </c>
      <c r="AU131" s="1">
        <f aca="true" t="shared" si="170" ref="AU131:AU194">IF(AT131=MAX($AT$3:$AT$202),A131,"")</f>
      </c>
      <c r="AV131" s="1">
        <f aca="true" t="shared" si="171" ref="AV131:AV194">IF(AP131="","",AP131+AS131)</f>
      </c>
      <c r="AW131" s="1">
        <f t="shared" si="157"/>
      </c>
      <c r="AX131" s="1">
        <f aca="true" t="shared" si="172" ref="AX131:AX194">IF(AW131=MAX($AW$3:$AW$202),A131,"")</f>
      </c>
      <c r="AY131" s="1">
        <f t="shared" si="158"/>
      </c>
      <c r="AZ131" s="1">
        <f aca="true" t="shared" si="173" ref="AZ131:AZ194">IF(AY131=MAX($AY$3:$AY$202),A131,"")</f>
      </c>
      <c r="BA131" s="1">
        <f t="shared" si="159"/>
      </c>
      <c r="BB131" s="1">
        <f aca="true" t="shared" si="174" ref="BB131:BB194">IF(BA131=MAX($BA$3:$BA$202),A131,"")</f>
      </c>
      <c r="BC131" s="1">
        <f t="shared" si="160"/>
      </c>
      <c r="BD131" s="1">
        <f aca="true" t="shared" si="175" ref="BD131:BD194">IF(BC131=MAX($BC$3:$BC$202),A131,"")</f>
      </c>
      <c r="BE131" s="1">
        <f t="shared" si="161"/>
      </c>
      <c r="BF131" s="14">
        <f aca="true" t="shared" si="176" ref="BF131:BF194">IF(BE131=MAX($BE$3:$BE$202),A131,"")</f>
      </c>
      <c r="BG131" s="1">
        <f t="shared" si="162"/>
      </c>
      <c r="BH131" s="14">
        <f aca="true" t="shared" si="177" ref="BH131:BH194">IF(BG131=MAX($BG$3:$BG$202),A131,"")</f>
      </c>
      <c r="BI131" s="14">
        <f t="shared" si="163"/>
      </c>
      <c r="BJ131" s="14">
        <f aca="true" t="shared" si="178" ref="BJ131:BJ194">IF(BI131=MAX($BI$3:$BI$202),A131,"")</f>
      </c>
      <c r="BK131" s="1">
        <f t="shared" si="164"/>
      </c>
      <c r="BL131" s="14">
        <f aca="true" t="shared" si="179" ref="BL131:BL194">IF(BK131=MAX($BK$3:$BK$202),A131,"")</f>
      </c>
      <c r="BM131" s="1">
        <f t="shared" si="165"/>
      </c>
      <c r="BN131" s="14">
        <f aca="true" t="shared" si="180" ref="BN131:BN194">IF(BM131=MAX($BM$3:$BM$202),A131,"")</f>
      </c>
      <c r="BO131" s="1">
        <f t="shared" si="166"/>
      </c>
      <c r="BP131" s="14">
        <f aca="true" t="shared" si="181" ref="BP131:BP194">IF(BO131=MAX($BO$3:$BO$202),A131,"")</f>
      </c>
      <c r="BQ131" s="1">
        <f t="shared" si="167"/>
      </c>
      <c r="BR131" s="14">
        <f aca="true" t="shared" si="182" ref="BR131:BR194">IF(BQ131=MAX($BQ$3:$BQ$202),A131,"")</f>
      </c>
      <c r="BS131" s="1">
        <f t="shared" si="168"/>
      </c>
      <c r="BT131" s="14">
        <f aca="true" t="shared" si="183" ref="BT131:BT194">IF(BS131=MAX($BS$3:$BS$202),A131,"")</f>
      </c>
      <c r="BU131" s="1">
        <f aca="true" t="shared" si="184" ref="BU131:BU194">IF(F131="AC",AL131,"")</f>
      </c>
      <c r="BV131" s="1">
        <f aca="true" t="shared" si="185" ref="BV131:BV194">IF(BU131="","",RANK(BU131,$BU$3:$BU$202,1))</f>
      </c>
      <c r="BW131" s="1">
        <f aca="true" t="shared" si="186" ref="BW131:BW194">IF(BV131=1,A131,"")</f>
      </c>
      <c r="BX131" s="1">
        <f aca="true" t="shared" si="187" ref="BX131:BX194">IF(BV131=2,A131,"")</f>
      </c>
      <c r="BY131" s="1">
        <f aca="true" t="shared" si="188" ref="BY131:BY194">IF(BV131=3,A131,"")</f>
      </c>
      <c r="BZ131" s="1">
        <f aca="true" t="shared" si="189" ref="BZ131:BZ194">IF(F131="MC",AL131,"")</f>
      </c>
      <c r="CA131" s="1">
        <f aca="true" t="shared" si="190" ref="CA131:CA194">IF(BZ131="","",RANK(BZ131,$BZ$3:$BZ$202,1))</f>
      </c>
      <c r="CB131" s="1">
        <f aca="true" t="shared" si="191" ref="CB131:CB194">IF(CA131=1,A131,"")</f>
      </c>
      <c r="CC131" s="1">
        <f aca="true" t="shared" si="192" ref="CC131:CC194">IF(CA131=2,A131,"")</f>
      </c>
      <c r="CD131" s="1">
        <f aca="true" t="shared" si="193" ref="CD131:CD194">IF(CA131=3,A131,"")</f>
      </c>
      <c r="CE131" s="1">
        <f aca="true" t="shared" si="194" ref="CE131:CE194">IF(AP131=0,AP131,"")</f>
      </c>
      <c r="CF131" s="1">
        <f aca="true" t="shared" si="195" ref="CF131:CF194">IF(AP131=1,1,"")</f>
      </c>
      <c r="CG131" s="1">
        <f aca="true" t="shared" si="196" ref="CG131:CG194">IF(AP131=2,2,"")</f>
      </c>
      <c r="CH131" s="1">
        <f aca="true" t="shared" si="197" ref="CH131:CH194">IF(AP131=3,3,"")</f>
      </c>
      <c r="CI131" s="1">
        <f aca="true" t="shared" si="198" ref="CI131:CI194">IF(AP131=4,4,"")</f>
      </c>
      <c r="CJ131" s="1">
        <f aca="true" t="shared" si="199" ref="CJ131:CJ194">IF(AP131=5,5,"")</f>
      </c>
      <c r="CK131" s="1">
        <f aca="true" t="shared" si="200" ref="CK131:CK194">IF(AS131=0,AS131,"")</f>
      </c>
      <c r="CL131" s="1">
        <f aca="true" t="shared" si="201" ref="CL131:CL194">IF(AS131=1,1,"")</f>
      </c>
      <c r="CM131" s="1">
        <f aca="true" t="shared" si="202" ref="CM131:CM194">IF(AS131=2,2,"")</f>
      </c>
      <c r="CN131" s="1">
        <f aca="true" t="shared" si="203" ref="CN131:CN194">IF(AS131=3,3,"")</f>
      </c>
      <c r="CO131" s="1">
        <f aca="true" t="shared" si="204" ref="CO131:CO194">IF(AS131=4,4,"")</f>
      </c>
      <c r="CP131" s="1">
        <f aca="true" t="shared" si="205" ref="CP131:CP194">IF(AS131=5,5,"")</f>
      </c>
      <c r="CQ131" s="1">
        <f aca="true" t="shared" si="206" ref="CQ131:CQ194">IF(AV131=0,AV131,"")</f>
      </c>
      <c r="CR131" s="1">
        <f aca="true" t="shared" si="207" ref="CR131:CR194">IF(AV131=1,1,"")</f>
      </c>
      <c r="CS131" s="1">
        <f aca="true" t="shared" si="208" ref="CS131:CS194">IF(AV131=2,2,"")</f>
      </c>
      <c r="CT131" s="1">
        <f aca="true" t="shared" si="209" ref="CT131:CT194">IF(AV131=3,3,"")</f>
      </c>
      <c r="CU131" s="1">
        <f aca="true" t="shared" si="210" ref="CU131:CU194">IF(AV131=4,4,"")</f>
      </c>
      <c r="CV131" s="1">
        <f aca="true" t="shared" si="211" ref="CV131:CV194">IF(AV131=5,5,"")</f>
      </c>
      <c r="CW131" s="1">
        <f aca="true" t="shared" si="212" ref="CW131:CW194">IF(AV131=6,6,"")</f>
      </c>
      <c r="CX131" s="1">
        <f aca="true" t="shared" si="213" ref="CX131:CX194">IF(AV131=7,7,"")</f>
      </c>
      <c r="CY131" s="1">
        <f aca="true" t="shared" si="214" ref="CY131:CY194">IF(AV131=8,8,"")</f>
      </c>
      <c r="CZ131" s="1">
        <f aca="true" t="shared" si="215" ref="CZ131:CZ194">IF(AV131=9,9,"")</f>
      </c>
      <c r="DA131" s="1">
        <f aca="true" t="shared" si="216" ref="DA131:DA194">IF(AV131=10,10,"")</f>
      </c>
      <c r="DB131" s="1">
        <f aca="true" t="shared" si="217" ref="DB131:DB194">IF(AD131="Lund",AL131,"")</f>
      </c>
      <c r="DC131" s="1">
        <f aca="true" t="shared" si="218" ref="DC131:DC194">IF(DB131="","",RANK(DB131,$DB$3:$DB$202,1))</f>
      </c>
      <c r="DD131" s="1">
        <f aca="true" t="shared" si="219" ref="DD131:DD194">IF(DC131=1,A131,"")</f>
      </c>
      <c r="DE131" s="1">
        <f aca="true" t="shared" si="220" ref="DE131:DE194">IF(F131="AT",A131,"")</f>
      </c>
      <c r="DF131" s="1">
        <f aca="true" t="shared" si="221" ref="DF131:DF194">IF(F131="MC",A131,"")</f>
      </c>
      <c r="DG131" s="1">
        <f aca="true" t="shared" si="222" ref="DG131:DG194">IF(F131="AC",A131,"")</f>
      </c>
      <c r="DH131" s="2">
        <f aca="true" t="shared" si="223" ref="DH131:DH194">IF(AV131=0,0,IF(E131="","",($DE$205-AL131+1)/$DE$205*100))</f>
      </c>
    </row>
    <row r="132" spans="1:112" ht="11.25" customHeight="1" hidden="1">
      <c r="A132" s="1">
        <v>130</v>
      </c>
      <c r="B132" s="1"/>
      <c r="C132" s="1"/>
      <c r="D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E132" s="1">
        <f t="shared" si="146"/>
      </c>
      <c r="AF132" s="1">
        <f t="shared" si="147"/>
      </c>
      <c r="AG132" s="13">
        <f>IF(B132="","",IF(LOOKUP(AF132,'[1]Fresno 2010 Pay Sheet'!$A$5:$A$35,'[1]Fresno 2010 Pay Sheet'!$B$5:$B$35)&gt;0,LOOKUP(AF132,'[1]Fresno 2010 Pay Sheet'!$A$5:$A$35,'[1]Fresno 2010 Pay Sheet'!$B$5:$B$35),0))</f>
      </c>
      <c r="AH132" s="1">
        <f t="shared" si="148"/>
      </c>
      <c r="AI132" s="1">
        <f t="shared" si="149"/>
      </c>
      <c r="AJ132" s="13">
        <f>IF(B132="","",IF(LOOKUP(AI132,'[1]Fresno 2010 Pay Sheet'!$C$5:$C$35,'[1]Fresno 2010 Pay Sheet'!$D$5:$D$35)&gt;0,LOOKUP(AI132,'[1]Fresno 2010 Pay Sheet'!$C$5:$C$35,'[1]Fresno 2010 Pay Sheet'!$D$5:$D$35),0))</f>
      </c>
      <c r="AK132" s="1">
        <f t="shared" si="150"/>
      </c>
      <c r="AL132" s="1">
        <f t="shared" si="151"/>
      </c>
      <c r="AM132" s="13">
        <f>IF(B132="","",IF(LOOKUP(AL132,'[1]Fresno 2010 Pay Sheet'!$E$5:$E$35,'[1]Fresno 2010 Pay Sheet'!$F$5:$F$35)&gt;0,LOOKUP(AL132,'[1]Fresno 2010 Pay Sheet'!$E$5:$E$35,'[1]Fresno 2010 Pay Sheet'!$F$5:$F$35),0))</f>
      </c>
      <c r="AN132" s="1">
        <f aca="true" t="shared" si="224" ref="AN132:AN195">IF(B132="","",AF132-AI132)</f>
      </c>
      <c r="AO132" s="1">
        <f t="shared" si="152"/>
      </c>
      <c r="AP132" s="1">
        <f t="shared" si="153"/>
      </c>
      <c r="AQ132" s="1">
        <f t="shared" si="154"/>
      </c>
      <c r="AR132" s="1">
        <f t="shared" si="169"/>
      </c>
      <c r="AS132" s="1">
        <f t="shared" si="155"/>
      </c>
      <c r="AT132" s="1">
        <f t="shared" si="156"/>
      </c>
      <c r="AU132" s="1">
        <f t="shared" si="170"/>
      </c>
      <c r="AV132" s="1">
        <f t="shared" si="171"/>
      </c>
      <c r="AW132" s="1">
        <f t="shared" si="157"/>
      </c>
      <c r="AX132" s="1">
        <f t="shared" si="172"/>
      </c>
      <c r="AY132" s="1">
        <f t="shared" si="158"/>
      </c>
      <c r="AZ132" s="1">
        <f t="shared" si="173"/>
      </c>
      <c r="BA132" s="1">
        <f t="shared" si="159"/>
      </c>
      <c r="BB132" s="1">
        <f t="shared" si="174"/>
      </c>
      <c r="BC132" s="1">
        <f t="shared" si="160"/>
      </c>
      <c r="BD132" s="1">
        <f t="shared" si="175"/>
      </c>
      <c r="BE132" s="1">
        <f t="shared" si="161"/>
      </c>
      <c r="BF132" s="14">
        <f t="shared" si="176"/>
      </c>
      <c r="BG132" s="1">
        <f t="shared" si="162"/>
      </c>
      <c r="BH132" s="14">
        <f t="shared" si="177"/>
      </c>
      <c r="BI132" s="14">
        <f t="shared" si="163"/>
      </c>
      <c r="BJ132" s="14">
        <f t="shared" si="178"/>
      </c>
      <c r="BK132" s="1">
        <f t="shared" si="164"/>
      </c>
      <c r="BL132" s="14">
        <f t="shared" si="179"/>
      </c>
      <c r="BM132" s="1">
        <f t="shared" si="165"/>
      </c>
      <c r="BN132" s="14">
        <f t="shared" si="180"/>
      </c>
      <c r="BO132" s="1">
        <f t="shared" si="166"/>
      </c>
      <c r="BP132" s="14">
        <f t="shared" si="181"/>
      </c>
      <c r="BQ132" s="1">
        <f t="shared" si="167"/>
      </c>
      <c r="BR132" s="14">
        <f t="shared" si="182"/>
      </c>
      <c r="BS132" s="1">
        <f t="shared" si="168"/>
      </c>
      <c r="BT132" s="14">
        <f t="shared" si="183"/>
      </c>
      <c r="BU132" s="1">
        <f t="shared" si="184"/>
      </c>
      <c r="BV132" s="1">
        <f t="shared" si="185"/>
      </c>
      <c r="BW132" s="1">
        <f t="shared" si="186"/>
      </c>
      <c r="BX132" s="1">
        <f t="shared" si="187"/>
      </c>
      <c r="BY132" s="1">
        <f t="shared" si="188"/>
      </c>
      <c r="BZ132" s="1">
        <f t="shared" si="189"/>
      </c>
      <c r="CA132" s="1">
        <f t="shared" si="190"/>
      </c>
      <c r="CB132" s="1">
        <f t="shared" si="191"/>
      </c>
      <c r="CC132" s="1">
        <f t="shared" si="192"/>
      </c>
      <c r="CD132" s="1">
        <f t="shared" si="193"/>
      </c>
      <c r="CE132" s="1">
        <f t="shared" si="194"/>
      </c>
      <c r="CF132" s="1">
        <f t="shared" si="195"/>
      </c>
      <c r="CG132" s="1">
        <f t="shared" si="196"/>
      </c>
      <c r="CH132" s="1">
        <f t="shared" si="197"/>
      </c>
      <c r="CI132" s="1">
        <f t="shared" si="198"/>
      </c>
      <c r="CJ132" s="1">
        <f t="shared" si="199"/>
      </c>
      <c r="CK132" s="1">
        <f t="shared" si="200"/>
      </c>
      <c r="CL132" s="1">
        <f t="shared" si="201"/>
      </c>
      <c r="CM132" s="1">
        <f t="shared" si="202"/>
      </c>
      <c r="CN132" s="1">
        <f t="shared" si="203"/>
      </c>
      <c r="CO132" s="1">
        <f t="shared" si="204"/>
      </c>
      <c r="CP132" s="1">
        <f t="shared" si="205"/>
      </c>
      <c r="CQ132" s="1">
        <f t="shared" si="206"/>
      </c>
      <c r="CR132" s="1">
        <f t="shared" si="207"/>
      </c>
      <c r="CS132" s="1">
        <f t="shared" si="208"/>
      </c>
      <c r="CT132" s="1">
        <f t="shared" si="209"/>
      </c>
      <c r="CU132" s="1">
        <f t="shared" si="210"/>
      </c>
      <c r="CV132" s="1">
        <f t="shared" si="211"/>
      </c>
      <c r="CW132" s="1">
        <f t="shared" si="212"/>
      </c>
      <c r="CX132" s="1">
        <f t="shared" si="213"/>
      </c>
      <c r="CY132" s="1">
        <f t="shared" si="214"/>
      </c>
      <c r="CZ132" s="1">
        <f t="shared" si="215"/>
      </c>
      <c r="DA132" s="1">
        <f t="shared" si="216"/>
      </c>
      <c r="DB132" s="1">
        <f t="shared" si="217"/>
      </c>
      <c r="DC132" s="1">
        <f t="shared" si="218"/>
      </c>
      <c r="DD132" s="1">
        <f t="shared" si="219"/>
      </c>
      <c r="DE132" s="1">
        <f t="shared" si="220"/>
      </c>
      <c r="DF132" s="1">
        <f t="shared" si="221"/>
      </c>
      <c r="DG132" s="1">
        <f t="shared" si="222"/>
      </c>
      <c r="DH132" s="2">
        <f t="shared" si="223"/>
      </c>
    </row>
    <row r="133" spans="1:112" ht="11.25" customHeight="1" hidden="1">
      <c r="A133" s="1">
        <v>131</v>
      </c>
      <c r="B133" s="1"/>
      <c r="C133" s="1"/>
      <c r="D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E133" s="1">
        <f t="shared" si="146"/>
      </c>
      <c r="AF133" s="1">
        <f t="shared" si="147"/>
      </c>
      <c r="AG133" s="13">
        <f>IF(B133="","",IF(LOOKUP(AF133,'[1]Fresno 2010 Pay Sheet'!$A$5:$A$35,'[1]Fresno 2010 Pay Sheet'!$B$5:$B$35)&gt;0,LOOKUP(AF133,'[1]Fresno 2010 Pay Sheet'!$A$5:$A$35,'[1]Fresno 2010 Pay Sheet'!$B$5:$B$35),0))</f>
      </c>
      <c r="AH133" s="1">
        <f t="shared" si="148"/>
      </c>
      <c r="AI133" s="1">
        <f t="shared" si="149"/>
      </c>
      <c r="AJ133" s="13">
        <f>IF(B133="","",IF(LOOKUP(AI133,'[1]Fresno 2010 Pay Sheet'!$C$5:$C$35,'[1]Fresno 2010 Pay Sheet'!$D$5:$D$35)&gt;0,LOOKUP(AI133,'[1]Fresno 2010 Pay Sheet'!$C$5:$C$35,'[1]Fresno 2010 Pay Sheet'!$D$5:$D$35),0))</f>
      </c>
      <c r="AK133" s="1">
        <f t="shared" si="150"/>
      </c>
      <c r="AL133" s="1">
        <f t="shared" si="151"/>
      </c>
      <c r="AM133" s="13">
        <f>IF(B133="","",IF(LOOKUP(AL133,'[1]Fresno 2010 Pay Sheet'!$E$5:$E$35,'[1]Fresno 2010 Pay Sheet'!$F$5:$F$35)&gt;0,LOOKUP(AL133,'[1]Fresno 2010 Pay Sheet'!$E$5:$E$35,'[1]Fresno 2010 Pay Sheet'!$F$5:$F$35),0))</f>
      </c>
      <c r="AN133" s="1">
        <f t="shared" si="224"/>
      </c>
      <c r="AO133" s="1">
        <f t="shared" si="152"/>
      </c>
      <c r="AP133" s="1">
        <f t="shared" si="153"/>
      </c>
      <c r="AQ133" s="1">
        <f t="shared" si="154"/>
      </c>
      <c r="AR133" s="1">
        <f t="shared" si="169"/>
      </c>
      <c r="AS133" s="1">
        <f t="shared" si="155"/>
      </c>
      <c r="AT133" s="1">
        <f t="shared" si="156"/>
      </c>
      <c r="AU133" s="1">
        <f t="shared" si="170"/>
      </c>
      <c r="AV133" s="1">
        <f t="shared" si="171"/>
      </c>
      <c r="AW133" s="1">
        <f t="shared" si="157"/>
      </c>
      <c r="AX133" s="1">
        <f t="shared" si="172"/>
      </c>
      <c r="AY133" s="1">
        <f t="shared" si="158"/>
      </c>
      <c r="AZ133" s="1">
        <f t="shared" si="173"/>
      </c>
      <c r="BA133" s="1">
        <f t="shared" si="159"/>
      </c>
      <c r="BB133" s="1">
        <f t="shared" si="174"/>
      </c>
      <c r="BC133" s="1">
        <f t="shared" si="160"/>
      </c>
      <c r="BD133" s="1">
        <f t="shared" si="175"/>
      </c>
      <c r="BE133" s="1">
        <f t="shared" si="161"/>
      </c>
      <c r="BF133" s="14">
        <f t="shared" si="176"/>
      </c>
      <c r="BG133" s="1">
        <f t="shared" si="162"/>
      </c>
      <c r="BH133" s="14">
        <f t="shared" si="177"/>
      </c>
      <c r="BI133" s="14">
        <f t="shared" si="163"/>
      </c>
      <c r="BJ133" s="14">
        <f t="shared" si="178"/>
      </c>
      <c r="BK133" s="1">
        <f t="shared" si="164"/>
      </c>
      <c r="BL133" s="14">
        <f t="shared" si="179"/>
      </c>
      <c r="BM133" s="1">
        <f t="shared" si="165"/>
      </c>
      <c r="BN133" s="14">
        <f t="shared" si="180"/>
      </c>
      <c r="BO133" s="1">
        <f t="shared" si="166"/>
      </c>
      <c r="BP133" s="14">
        <f t="shared" si="181"/>
      </c>
      <c r="BQ133" s="1">
        <f t="shared" si="167"/>
      </c>
      <c r="BR133" s="14">
        <f t="shared" si="182"/>
      </c>
      <c r="BS133" s="1">
        <f t="shared" si="168"/>
      </c>
      <c r="BT133" s="14">
        <f t="shared" si="183"/>
      </c>
      <c r="BU133" s="1">
        <f t="shared" si="184"/>
      </c>
      <c r="BV133" s="1">
        <f t="shared" si="185"/>
      </c>
      <c r="BW133" s="1">
        <f t="shared" si="186"/>
      </c>
      <c r="BX133" s="1">
        <f t="shared" si="187"/>
      </c>
      <c r="BY133" s="1">
        <f t="shared" si="188"/>
      </c>
      <c r="BZ133" s="1">
        <f t="shared" si="189"/>
      </c>
      <c r="CA133" s="1">
        <f t="shared" si="190"/>
      </c>
      <c r="CB133" s="1">
        <f t="shared" si="191"/>
      </c>
      <c r="CC133" s="1">
        <f t="shared" si="192"/>
      </c>
      <c r="CD133" s="1">
        <f t="shared" si="193"/>
      </c>
      <c r="CE133" s="1">
        <f t="shared" si="194"/>
      </c>
      <c r="CF133" s="1">
        <f t="shared" si="195"/>
      </c>
      <c r="CG133" s="1">
        <f t="shared" si="196"/>
      </c>
      <c r="CH133" s="1">
        <f t="shared" si="197"/>
      </c>
      <c r="CI133" s="1">
        <f t="shared" si="198"/>
      </c>
      <c r="CJ133" s="1">
        <f t="shared" si="199"/>
      </c>
      <c r="CK133" s="1">
        <f t="shared" si="200"/>
      </c>
      <c r="CL133" s="1">
        <f t="shared" si="201"/>
      </c>
      <c r="CM133" s="1">
        <f t="shared" si="202"/>
      </c>
      <c r="CN133" s="1">
        <f t="shared" si="203"/>
      </c>
      <c r="CO133" s="1">
        <f t="shared" si="204"/>
      </c>
      <c r="CP133" s="1">
        <f t="shared" si="205"/>
      </c>
      <c r="CQ133" s="1">
        <f t="shared" si="206"/>
      </c>
      <c r="CR133" s="1">
        <f t="shared" si="207"/>
      </c>
      <c r="CS133" s="1">
        <f t="shared" si="208"/>
      </c>
      <c r="CT133" s="1">
        <f t="shared" si="209"/>
      </c>
      <c r="CU133" s="1">
        <f t="shared" si="210"/>
      </c>
      <c r="CV133" s="1">
        <f t="shared" si="211"/>
      </c>
      <c r="CW133" s="1">
        <f t="shared" si="212"/>
      </c>
      <c r="CX133" s="1">
        <f t="shared" si="213"/>
      </c>
      <c r="CY133" s="1">
        <f t="shared" si="214"/>
      </c>
      <c r="CZ133" s="1">
        <f t="shared" si="215"/>
      </c>
      <c r="DA133" s="1">
        <f t="shared" si="216"/>
      </c>
      <c r="DB133" s="1">
        <f t="shared" si="217"/>
      </c>
      <c r="DC133" s="1">
        <f t="shared" si="218"/>
      </c>
      <c r="DD133" s="1">
        <f t="shared" si="219"/>
      </c>
      <c r="DE133" s="1">
        <f t="shared" si="220"/>
      </c>
      <c r="DF133" s="1">
        <f t="shared" si="221"/>
      </c>
      <c r="DG133" s="1">
        <f t="shared" si="222"/>
      </c>
      <c r="DH133" s="2">
        <f t="shared" si="223"/>
      </c>
    </row>
    <row r="134" spans="1:112" ht="11.25" customHeight="1" hidden="1">
      <c r="A134" s="1">
        <v>132</v>
      </c>
      <c r="B134" s="1"/>
      <c r="C134" s="1"/>
      <c r="D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E134" s="1">
        <f t="shared" si="146"/>
      </c>
      <c r="AF134" s="1">
        <f t="shared" si="147"/>
      </c>
      <c r="AG134" s="13">
        <f>IF(B134="","",IF(LOOKUP(AF134,'[1]Fresno 2010 Pay Sheet'!$A$5:$A$35,'[1]Fresno 2010 Pay Sheet'!$B$5:$B$35)&gt;0,LOOKUP(AF134,'[1]Fresno 2010 Pay Sheet'!$A$5:$A$35,'[1]Fresno 2010 Pay Sheet'!$B$5:$B$35),0))</f>
      </c>
      <c r="AH134" s="1">
        <f t="shared" si="148"/>
      </c>
      <c r="AI134" s="1">
        <f t="shared" si="149"/>
      </c>
      <c r="AJ134" s="13">
        <f>IF(B134="","",IF(LOOKUP(AI134,'[1]Fresno 2010 Pay Sheet'!$C$5:$C$35,'[1]Fresno 2010 Pay Sheet'!$D$5:$D$35)&gt;0,LOOKUP(AI134,'[1]Fresno 2010 Pay Sheet'!$C$5:$C$35,'[1]Fresno 2010 Pay Sheet'!$D$5:$D$35),0))</f>
      </c>
      <c r="AK134" s="1">
        <f t="shared" si="150"/>
      </c>
      <c r="AL134" s="1">
        <f t="shared" si="151"/>
      </c>
      <c r="AM134" s="13">
        <f>IF(B134="","",IF(LOOKUP(AL134,'[1]Fresno 2010 Pay Sheet'!$E$5:$E$35,'[1]Fresno 2010 Pay Sheet'!$F$5:$F$35)&gt;0,LOOKUP(AL134,'[1]Fresno 2010 Pay Sheet'!$E$5:$E$35,'[1]Fresno 2010 Pay Sheet'!$F$5:$F$35),0))</f>
      </c>
      <c r="AN134" s="1">
        <f t="shared" si="224"/>
      </c>
      <c r="AO134" s="1">
        <f t="shared" si="152"/>
      </c>
      <c r="AP134" s="1">
        <f t="shared" si="153"/>
      </c>
      <c r="AQ134" s="1">
        <f t="shared" si="154"/>
      </c>
      <c r="AR134" s="1">
        <f t="shared" si="169"/>
      </c>
      <c r="AS134" s="1">
        <f t="shared" si="155"/>
      </c>
      <c r="AT134" s="1">
        <f t="shared" si="156"/>
      </c>
      <c r="AU134" s="1">
        <f t="shared" si="170"/>
      </c>
      <c r="AV134" s="1">
        <f t="shared" si="171"/>
      </c>
      <c r="AW134" s="1">
        <f t="shared" si="157"/>
      </c>
      <c r="AX134" s="1">
        <f t="shared" si="172"/>
      </c>
      <c r="AY134" s="1">
        <f t="shared" si="158"/>
      </c>
      <c r="AZ134" s="1">
        <f t="shared" si="173"/>
      </c>
      <c r="BA134" s="1">
        <f t="shared" si="159"/>
      </c>
      <c r="BB134" s="1">
        <f t="shared" si="174"/>
      </c>
      <c r="BC134" s="1">
        <f t="shared" si="160"/>
      </c>
      <c r="BD134" s="1">
        <f t="shared" si="175"/>
      </c>
      <c r="BE134" s="1">
        <f t="shared" si="161"/>
      </c>
      <c r="BF134" s="14">
        <f t="shared" si="176"/>
      </c>
      <c r="BG134" s="1">
        <f t="shared" si="162"/>
      </c>
      <c r="BH134" s="14">
        <f t="shared" si="177"/>
      </c>
      <c r="BI134" s="14">
        <f t="shared" si="163"/>
      </c>
      <c r="BJ134" s="14">
        <f t="shared" si="178"/>
      </c>
      <c r="BK134" s="1">
        <f t="shared" si="164"/>
      </c>
      <c r="BL134" s="14">
        <f t="shared" si="179"/>
      </c>
      <c r="BM134" s="1">
        <f t="shared" si="165"/>
      </c>
      <c r="BN134" s="14">
        <f t="shared" si="180"/>
      </c>
      <c r="BO134" s="1">
        <f t="shared" si="166"/>
      </c>
      <c r="BP134" s="14">
        <f t="shared" si="181"/>
      </c>
      <c r="BQ134" s="1">
        <f t="shared" si="167"/>
      </c>
      <c r="BR134" s="14">
        <f t="shared" si="182"/>
      </c>
      <c r="BS134" s="1">
        <f t="shared" si="168"/>
      </c>
      <c r="BT134" s="14">
        <f t="shared" si="183"/>
      </c>
      <c r="BU134" s="1">
        <f t="shared" si="184"/>
      </c>
      <c r="BV134" s="1">
        <f t="shared" si="185"/>
      </c>
      <c r="BW134" s="1">
        <f t="shared" si="186"/>
      </c>
      <c r="BX134" s="1">
        <f t="shared" si="187"/>
      </c>
      <c r="BY134" s="1">
        <f t="shared" si="188"/>
      </c>
      <c r="BZ134" s="1">
        <f t="shared" si="189"/>
      </c>
      <c r="CA134" s="1">
        <f t="shared" si="190"/>
      </c>
      <c r="CB134" s="1">
        <f t="shared" si="191"/>
      </c>
      <c r="CC134" s="1">
        <f t="shared" si="192"/>
      </c>
      <c r="CD134" s="1">
        <f t="shared" si="193"/>
      </c>
      <c r="CE134" s="1">
        <f t="shared" si="194"/>
      </c>
      <c r="CF134" s="1">
        <f t="shared" si="195"/>
      </c>
      <c r="CG134" s="1">
        <f t="shared" si="196"/>
      </c>
      <c r="CH134" s="1">
        <f t="shared" si="197"/>
      </c>
      <c r="CI134" s="1">
        <f t="shared" si="198"/>
      </c>
      <c r="CJ134" s="1">
        <f t="shared" si="199"/>
      </c>
      <c r="CK134" s="1">
        <f t="shared" si="200"/>
      </c>
      <c r="CL134" s="1">
        <f t="shared" si="201"/>
      </c>
      <c r="CM134" s="1">
        <f t="shared" si="202"/>
      </c>
      <c r="CN134" s="1">
        <f t="shared" si="203"/>
      </c>
      <c r="CO134" s="1">
        <f t="shared" si="204"/>
      </c>
      <c r="CP134" s="1">
        <f t="shared" si="205"/>
      </c>
      <c r="CQ134" s="1">
        <f t="shared" si="206"/>
      </c>
      <c r="CR134" s="1">
        <f t="shared" si="207"/>
      </c>
      <c r="CS134" s="1">
        <f t="shared" si="208"/>
      </c>
      <c r="CT134" s="1">
        <f t="shared" si="209"/>
      </c>
      <c r="CU134" s="1">
        <f t="shared" si="210"/>
      </c>
      <c r="CV134" s="1">
        <f t="shared" si="211"/>
      </c>
      <c r="CW134" s="1">
        <f t="shared" si="212"/>
      </c>
      <c r="CX134" s="1">
        <f t="shared" si="213"/>
      </c>
      <c r="CY134" s="1">
        <f t="shared" si="214"/>
      </c>
      <c r="CZ134" s="1">
        <f t="shared" si="215"/>
      </c>
      <c r="DA134" s="1">
        <f t="shared" si="216"/>
      </c>
      <c r="DB134" s="1">
        <f t="shared" si="217"/>
      </c>
      <c r="DC134" s="1">
        <f t="shared" si="218"/>
      </c>
      <c r="DD134" s="1">
        <f t="shared" si="219"/>
      </c>
      <c r="DE134" s="1">
        <f t="shared" si="220"/>
      </c>
      <c r="DF134" s="1">
        <f t="shared" si="221"/>
      </c>
      <c r="DG134" s="1">
        <f t="shared" si="222"/>
      </c>
      <c r="DH134" s="2">
        <f t="shared" si="223"/>
      </c>
    </row>
    <row r="135" spans="1:112" ht="11.25" customHeight="1" hidden="1">
      <c r="A135" s="1">
        <v>133</v>
      </c>
      <c r="B135" s="1"/>
      <c r="C135" s="1"/>
      <c r="D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E135" s="1">
        <f t="shared" si="146"/>
      </c>
      <c r="AF135" s="1">
        <f t="shared" si="147"/>
      </c>
      <c r="AG135" s="13">
        <f>IF(B135="","",IF(LOOKUP(AF135,'[1]Fresno 2010 Pay Sheet'!$A$5:$A$35,'[1]Fresno 2010 Pay Sheet'!$B$5:$B$35)&gt;0,LOOKUP(AF135,'[1]Fresno 2010 Pay Sheet'!$A$5:$A$35,'[1]Fresno 2010 Pay Sheet'!$B$5:$B$35),0))</f>
      </c>
      <c r="AH135" s="1">
        <f t="shared" si="148"/>
      </c>
      <c r="AI135" s="1">
        <f t="shared" si="149"/>
      </c>
      <c r="AJ135" s="13">
        <f>IF(B135="","",IF(LOOKUP(AI135,'[1]Fresno 2010 Pay Sheet'!$C$5:$C$35,'[1]Fresno 2010 Pay Sheet'!$D$5:$D$35)&gt;0,LOOKUP(AI135,'[1]Fresno 2010 Pay Sheet'!$C$5:$C$35,'[1]Fresno 2010 Pay Sheet'!$D$5:$D$35),0))</f>
      </c>
      <c r="AK135" s="1">
        <f t="shared" si="150"/>
      </c>
      <c r="AL135" s="1">
        <f t="shared" si="151"/>
      </c>
      <c r="AM135" s="13">
        <f>IF(B135="","",IF(LOOKUP(AL135,'[1]Fresno 2010 Pay Sheet'!$E$5:$E$35,'[1]Fresno 2010 Pay Sheet'!$F$5:$F$35)&gt;0,LOOKUP(AL135,'[1]Fresno 2010 Pay Sheet'!$E$5:$E$35,'[1]Fresno 2010 Pay Sheet'!$F$5:$F$35),0))</f>
      </c>
      <c r="AN135" s="1">
        <f t="shared" si="224"/>
      </c>
      <c r="AO135" s="1">
        <f t="shared" si="152"/>
      </c>
      <c r="AP135" s="1">
        <f t="shared" si="153"/>
      </c>
      <c r="AQ135" s="1">
        <f t="shared" si="154"/>
      </c>
      <c r="AR135" s="1">
        <f t="shared" si="169"/>
      </c>
      <c r="AS135" s="1">
        <f t="shared" si="155"/>
      </c>
      <c r="AT135" s="1">
        <f t="shared" si="156"/>
      </c>
      <c r="AU135" s="1">
        <f t="shared" si="170"/>
      </c>
      <c r="AV135" s="1">
        <f t="shared" si="171"/>
      </c>
      <c r="AW135" s="1">
        <f t="shared" si="157"/>
      </c>
      <c r="AX135" s="1">
        <f t="shared" si="172"/>
      </c>
      <c r="AY135" s="1">
        <f t="shared" si="158"/>
      </c>
      <c r="AZ135" s="1">
        <f t="shared" si="173"/>
      </c>
      <c r="BA135" s="1">
        <f t="shared" si="159"/>
      </c>
      <c r="BB135" s="1">
        <f t="shared" si="174"/>
      </c>
      <c r="BC135" s="1">
        <f t="shared" si="160"/>
      </c>
      <c r="BD135" s="1">
        <f t="shared" si="175"/>
      </c>
      <c r="BE135" s="1">
        <f t="shared" si="161"/>
      </c>
      <c r="BF135" s="14">
        <f t="shared" si="176"/>
      </c>
      <c r="BG135" s="1">
        <f t="shared" si="162"/>
      </c>
      <c r="BH135" s="14">
        <f t="shared" si="177"/>
      </c>
      <c r="BI135" s="14">
        <f t="shared" si="163"/>
      </c>
      <c r="BJ135" s="14">
        <f t="shared" si="178"/>
      </c>
      <c r="BK135" s="1">
        <f t="shared" si="164"/>
      </c>
      <c r="BL135" s="14">
        <f t="shared" si="179"/>
      </c>
      <c r="BM135" s="1">
        <f t="shared" si="165"/>
      </c>
      <c r="BN135" s="14">
        <f t="shared" si="180"/>
      </c>
      <c r="BO135" s="1">
        <f t="shared" si="166"/>
      </c>
      <c r="BP135" s="14">
        <f t="shared" si="181"/>
      </c>
      <c r="BQ135" s="1">
        <f t="shared" si="167"/>
      </c>
      <c r="BR135" s="14">
        <f t="shared" si="182"/>
      </c>
      <c r="BS135" s="1">
        <f t="shared" si="168"/>
      </c>
      <c r="BT135" s="14">
        <f t="shared" si="183"/>
      </c>
      <c r="BU135" s="1">
        <f t="shared" si="184"/>
      </c>
      <c r="BV135" s="1">
        <f t="shared" si="185"/>
      </c>
      <c r="BW135" s="1">
        <f t="shared" si="186"/>
      </c>
      <c r="BX135" s="1">
        <f t="shared" si="187"/>
      </c>
      <c r="BY135" s="1">
        <f t="shared" si="188"/>
      </c>
      <c r="BZ135" s="1">
        <f t="shared" si="189"/>
      </c>
      <c r="CA135" s="1">
        <f t="shared" si="190"/>
      </c>
      <c r="CB135" s="1">
        <f t="shared" si="191"/>
      </c>
      <c r="CC135" s="1">
        <f t="shared" si="192"/>
      </c>
      <c r="CD135" s="1">
        <f t="shared" si="193"/>
      </c>
      <c r="CE135" s="1">
        <f t="shared" si="194"/>
      </c>
      <c r="CF135" s="1">
        <f t="shared" si="195"/>
      </c>
      <c r="CG135" s="1">
        <f t="shared" si="196"/>
      </c>
      <c r="CH135" s="1">
        <f t="shared" si="197"/>
      </c>
      <c r="CI135" s="1">
        <f t="shared" si="198"/>
      </c>
      <c r="CJ135" s="1">
        <f t="shared" si="199"/>
      </c>
      <c r="CK135" s="1">
        <f t="shared" si="200"/>
      </c>
      <c r="CL135" s="1">
        <f t="shared" si="201"/>
      </c>
      <c r="CM135" s="1">
        <f t="shared" si="202"/>
      </c>
      <c r="CN135" s="1">
        <f t="shared" si="203"/>
      </c>
      <c r="CO135" s="1">
        <f t="shared" si="204"/>
      </c>
      <c r="CP135" s="1">
        <f t="shared" si="205"/>
      </c>
      <c r="CQ135" s="1">
        <f t="shared" si="206"/>
      </c>
      <c r="CR135" s="1">
        <f t="shared" si="207"/>
      </c>
      <c r="CS135" s="1">
        <f t="shared" si="208"/>
      </c>
      <c r="CT135" s="1">
        <f t="shared" si="209"/>
      </c>
      <c r="CU135" s="1">
        <f t="shared" si="210"/>
      </c>
      <c r="CV135" s="1">
        <f t="shared" si="211"/>
      </c>
      <c r="CW135" s="1">
        <f t="shared" si="212"/>
      </c>
      <c r="CX135" s="1">
        <f t="shared" si="213"/>
      </c>
      <c r="CY135" s="1">
        <f t="shared" si="214"/>
      </c>
      <c r="CZ135" s="1">
        <f t="shared" si="215"/>
      </c>
      <c r="DA135" s="1">
        <f t="shared" si="216"/>
      </c>
      <c r="DB135" s="1">
        <f t="shared" si="217"/>
      </c>
      <c r="DC135" s="1">
        <f t="shared" si="218"/>
      </c>
      <c r="DD135" s="1">
        <f t="shared" si="219"/>
      </c>
      <c r="DE135" s="1">
        <f t="shared" si="220"/>
      </c>
      <c r="DF135" s="1">
        <f t="shared" si="221"/>
      </c>
      <c r="DG135" s="1">
        <f t="shared" si="222"/>
      </c>
      <c r="DH135" s="2">
        <f t="shared" si="223"/>
      </c>
    </row>
    <row r="136" spans="1:112" ht="11.25" customHeight="1" hidden="1">
      <c r="A136" s="1">
        <v>134</v>
      </c>
      <c r="B136" s="1"/>
      <c r="C136" s="1"/>
      <c r="D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E136" s="1">
        <f t="shared" si="146"/>
      </c>
      <c r="AF136" s="1">
        <f t="shared" si="147"/>
      </c>
      <c r="AG136" s="13">
        <f>IF(B136="","",IF(LOOKUP(AF136,'[1]Fresno 2010 Pay Sheet'!$A$5:$A$35,'[1]Fresno 2010 Pay Sheet'!$B$5:$B$35)&gt;0,LOOKUP(AF136,'[1]Fresno 2010 Pay Sheet'!$A$5:$A$35,'[1]Fresno 2010 Pay Sheet'!$B$5:$B$35),0))</f>
      </c>
      <c r="AH136" s="1">
        <f t="shared" si="148"/>
      </c>
      <c r="AI136" s="1">
        <f t="shared" si="149"/>
      </c>
      <c r="AJ136" s="13">
        <f>IF(B136="","",IF(LOOKUP(AI136,'[1]Fresno 2010 Pay Sheet'!$C$5:$C$35,'[1]Fresno 2010 Pay Sheet'!$D$5:$D$35)&gt;0,LOOKUP(AI136,'[1]Fresno 2010 Pay Sheet'!$C$5:$C$35,'[1]Fresno 2010 Pay Sheet'!$D$5:$D$35),0))</f>
      </c>
      <c r="AK136" s="1">
        <f t="shared" si="150"/>
      </c>
      <c r="AL136" s="1">
        <f t="shared" si="151"/>
      </c>
      <c r="AM136" s="13">
        <f>IF(B136="","",IF(LOOKUP(AL136,'[1]Fresno 2010 Pay Sheet'!$E$5:$E$35,'[1]Fresno 2010 Pay Sheet'!$F$5:$F$35)&gt;0,LOOKUP(AL136,'[1]Fresno 2010 Pay Sheet'!$E$5:$E$35,'[1]Fresno 2010 Pay Sheet'!$F$5:$F$35),0))</f>
      </c>
      <c r="AN136" s="1">
        <f t="shared" si="224"/>
      </c>
      <c r="AO136" s="1">
        <f t="shared" si="152"/>
      </c>
      <c r="AP136" s="1">
        <f t="shared" si="153"/>
      </c>
      <c r="AQ136" s="1">
        <f t="shared" si="154"/>
      </c>
      <c r="AR136" s="1">
        <f t="shared" si="169"/>
      </c>
      <c r="AS136" s="1">
        <f t="shared" si="155"/>
      </c>
      <c r="AT136" s="1">
        <f t="shared" si="156"/>
      </c>
      <c r="AU136" s="1">
        <f t="shared" si="170"/>
      </c>
      <c r="AV136" s="1">
        <f t="shared" si="171"/>
      </c>
      <c r="AW136" s="1">
        <f t="shared" si="157"/>
      </c>
      <c r="AX136" s="1">
        <f t="shared" si="172"/>
      </c>
      <c r="AY136" s="1">
        <f t="shared" si="158"/>
      </c>
      <c r="AZ136" s="1">
        <f t="shared" si="173"/>
      </c>
      <c r="BA136" s="1">
        <f t="shared" si="159"/>
      </c>
      <c r="BB136" s="1">
        <f t="shared" si="174"/>
      </c>
      <c r="BC136" s="1">
        <f t="shared" si="160"/>
      </c>
      <c r="BD136" s="1">
        <f t="shared" si="175"/>
      </c>
      <c r="BE136" s="1">
        <f t="shared" si="161"/>
      </c>
      <c r="BF136" s="14">
        <f t="shared" si="176"/>
      </c>
      <c r="BG136" s="1">
        <f t="shared" si="162"/>
      </c>
      <c r="BH136" s="14">
        <f t="shared" si="177"/>
      </c>
      <c r="BI136" s="14">
        <f t="shared" si="163"/>
      </c>
      <c r="BJ136" s="14">
        <f t="shared" si="178"/>
      </c>
      <c r="BK136" s="1">
        <f t="shared" si="164"/>
      </c>
      <c r="BL136" s="14">
        <f t="shared" si="179"/>
      </c>
      <c r="BM136" s="1">
        <f t="shared" si="165"/>
      </c>
      <c r="BN136" s="14">
        <f t="shared" si="180"/>
      </c>
      <c r="BO136" s="1">
        <f t="shared" si="166"/>
      </c>
      <c r="BP136" s="14">
        <f t="shared" si="181"/>
      </c>
      <c r="BQ136" s="1">
        <f t="shared" si="167"/>
      </c>
      <c r="BR136" s="14">
        <f t="shared" si="182"/>
      </c>
      <c r="BS136" s="1">
        <f t="shared" si="168"/>
      </c>
      <c r="BT136" s="14">
        <f t="shared" si="183"/>
      </c>
      <c r="BU136" s="1">
        <f t="shared" si="184"/>
      </c>
      <c r="BV136" s="1">
        <f t="shared" si="185"/>
      </c>
      <c r="BW136" s="1">
        <f t="shared" si="186"/>
      </c>
      <c r="BX136" s="1">
        <f t="shared" si="187"/>
      </c>
      <c r="BY136" s="1">
        <f t="shared" si="188"/>
      </c>
      <c r="BZ136" s="1">
        <f t="shared" si="189"/>
      </c>
      <c r="CA136" s="1">
        <f t="shared" si="190"/>
      </c>
      <c r="CB136" s="1">
        <f t="shared" si="191"/>
      </c>
      <c r="CC136" s="1">
        <f t="shared" si="192"/>
      </c>
      <c r="CD136" s="1">
        <f t="shared" si="193"/>
      </c>
      <c r="CE136" s="1">
        <f t="shared" si="194"/>
      </c>
      <c r="CF136" s="1">
        <f t="shared" si="195"/>
      </c>
      <c r="CG136" s="1">
        <f t="shared" si="196"/>
      </c>
      <c r="CH136" s="1">
        <f t="shared" si="197"/>
      </c>
      <c r="CI136" s="1">
        <f t="shared" si="198"/>
      </c>
      <c r="CJ136" s="1">
        <f t="shared" si="199"/>
      </c>
      <c r="CK136" s="1">
        <f t="shared" si="200"/>
      </c>
      <c r="CL136" s="1">
        <f t="shared" si="201"/>
      </c>
      <c r="CM136" s="1">
        <f t="shared" si="202"/>
      </c>
      <c r="CN136" s="1">
        <f t="shared" si="203"/>
      </c>
      <c r="CO136" s="1">
        <f t="shared" si="204"/>
      </c>
      <c r="CP136" s="1">
        <f t="shared" si="205"/>
      </c>
      <c r="CQ136" s="1">
        <f t="shared" si="206"/>
      </c>
      <c r="CR136" s="1">
        <f t="shared" si="207"/>
      </c>
      <c r="CS136" s="1">
        <f t="shared" si="208"/>
      </c>
      <c r="CT136" s="1">
        <f t="shared" si="209"/>
      </c>
      <c r="CU136" s="1">
        <f t="shared" si="210"/>
      </c>
      <c r="CV136" s="1">
        <f t="shared" si="211"/>
      </c>
      <c r="CW136" s="1">
        <f t="shared" si="212"/>
      </c>
      <c r="CX136" s="1">
        <f t="shared" si="213"/>
      </c>
      <c r="CY136" s="1">
        <f t="shared" si="214"/>
      </c>
      <c r="CZ136" s="1">
        <f t="shared" si="215"/>
      </c>
      <c r="DA136" s="1">
        <f t="shared" si="216"/>
      </c>
      <c r="DB136" s="1">
        <f t="shared" si="217"/>
      </c>
      <c r="DC136" s="1">
        <f t="shared" si="218"/>
      </c>
      <c r="DD136" s="1">
        <f t="shared" si="219"/>
      </c>
      <c r="DE136" s="1">
        <f t="shared" si="220"/>
      </c>
      <c r="DF136" s="1">
        <f t="shared" si="221"/>
      </c>
      <c r="DG136" s="1">
        <f t="shared" si="222"/>
      </c>
      <c r="DH136" s="2">
        <f t="shared" si="223"/>
      </c>
    </row>
    <row r="137" spans="1:112" ht="11.25" customHeight="1" hidden="1">
      <c r="A137" s="1">
        <v>135</v>
      </c>
      <c r="B137" s="1"/>
      <c r="C137" s="1"/>
      <c r="D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E137" s="1">
        <f t="shared" si="146"/>
      </c>
      <c r="AF137" s="1">
        <f t="shared" si="147"/>
      </c>
      <c r="AG137" s="13">
        <f>IF(B137="","",IF(LOOKUP(AF137,'[1]Fresno 2010 Pay Sheet'!$A$5:$A$35,'[1]Fresno 2010 Pay Sheet'!$B$5:$B$35)&gt;0,LOOKUP(AF137,'[1]Fresno 2010 Pay Sheet'!$A$5:$A$35,'[1]Fresno 2010 Pay Sheet'!$B$5:$B$35),0))</f>
      </c>
      <c r="AH137" s="1">
        <f t="shared" si="148"/>
      </c>
      <c r="AI137" s="1">
        <f t="shared" si="149"/>
      </c>
      <c r="AJ137" s="13">
        <f>IF(B137="","",IF(LOOKUP(AI137,'[1]Fresno 2010 Pay Sheet'!$C$5:$C$35,'[1]Fresno 2010 Pay Sheet'!$D$5:$D$35)&gt;0,LOOKUP(AI137,'[1]Fresno 2010 Pay Sheet'!$C$5:$C$35,'[1]Fresno 2010 Pay Sheet'!$D$5:$D$35),0))</f>
      </c>
      <c r="AK137" s="1">
        <f t="shared" si="150"/>
      </c>
      <c r="AL137" s="1">
        <f t="shared" si="151"/>
      </c>
      <c r="AM137" s="13">
        <f>IF(B137="","",IF(LOOKUP(AL137,'[1]Fresno 2010 Pay Sheet'!$E$5:$E$35,'[1]Fresno 2010 Pay Sheet'!$F$5:$F$35)&gt;0,LOOKUP(AL137,'[1]Fresno 2010 Pay Sheet'!$E$5:$E$35,'[1]Fresno 2010 Pay Sheet'!$F$5:$F$35),0))</f>
      </c>
      <c r="AN137" s="1">
        <f t="shared" si="224"/>
      </c>
      <c r="AO137" s="1">
        <f t="shared" si="152"/>
      </c>
      <c r="AP137" s="1">
        <f t="shared" si="153"/>
      </c>
      <c r="AQ137" s="1">
        <f t="shared" si="154"/>
      </c>
      <c r="AR137" s="1">
        <f t="shared" si="169"/>
      </c>
      <c r="AS137" s="1">
        <f t="shared" si="155"/>
      </c>
      <c r="AT137" s="1">
        <f t="shared" si="156"/>
      </c>
      <c r="AU137" s="1">
        <f t="shared" si="170"/>
      </c>
      <c r="AV137" s="1">
        <f t="shared" si="171"/>
      </c>
      <c r="AW137" s="1">
        <f t="shared" si="157"/>
      </c>
      <c r="AX137" s="1">
        <f t="shared" si="172"/>
      </c>
      <c r="AY137" s="1">
        <f t="shared" si="158"/>
      </c>
      <c r="AZ137" s="1">
        <f t="shared" si="173"/>
      </c>
      <c r="BA137" s="1">
        <f t="shared" si="159"/>
      </c>
      <c r="BB137" s="1">
        <f t="shared" si="174"/>
      </c>
      <c r="BC137" s="1">
        <f t="shared" si="160"/>
      </c>
      <c r="BD137" s="1">
        <f t="shared" si="175"/>
      </c>
      <c r="BE137" s="1">
        <f t="shared" si="161"/>
      </c>
      <c r="BF137" s="14">
        <f t="shared" si="176"/>
      </c>
      <c r="BG137" s="1">
        <f t="shared" si="162"/>
      </c>
      <c r="BH137" s="14">
        <f t="shared" si="177"/>
      </c>
      <c r="BI137" s="14">
        <f t="shared" si="163"/>
      </c>
      <c r="BJ137" s="14">
        <f t="shared" si="178"/>
      </c>
      <c r="BK137" s="1">
        <f t="shared" si="164"/>
      </c>
      <c r="BL137" s="14">
        <f t="shared" si="179"/>
      </c>
      <c r="BM137" s="1">
        <f t="shared" si="165"/>
      </c>
      <c r="BN137" s="14">
        <f t="shared" si="180"/>
      </c>
      <c r="BO137" s="1">
        <f t="shared" si="166"/>
      </c>
      <c r="BP137" s="14">
        <f t="shared" si="181"/>
      </c>
      <c r="BQ137" s="1">
        <f t="shared" si="167"/>
      </c>
      <c r="BR137" s="14">
        <f t="shared" si="182"/>
      </c>
      <c r="BS137" s="1">
        <f t="shared" si="168"/>
      </c>
      <c r="BT137" s="14">
        <f t="shared" si="183"/>
      </c>
      <c r="BU137" s="1">
        <f t="shared" si="184"/>
      </c>
      <c r="BV137" s="1">
        <f t="shared" si="185"/>
      </c>
      <c r="BW137" s="1">
        <f t="shared" si="186"/>
      </c>
      <c r="BX137" s="1">
        <f t="shared" si="187"/>
      </c>
      <c r="BY137" s="1">
        <f t="shared" si="188"/>
      </c>
      <c r="BZ137" s="1">
        <f t="shared" si="189"/>
      </c>
      <c r="CA137" s="1">
        <f t="shared" si="190"/>
      </c>
      <c r="CB137" s="1">
        <f t="shared" si="191"/>
      </c>
      <c r="CC137" s="1">
        <f t="shared" si="192"/>
      </c>
      <c r="CD137" s="1">
        <f t="shared" si="193"/>
      </c>
      <c r="CE137" s="1">
        <f t="shared" si="194"/>
      </c>
      <c r="CF137" s="1">
        <f t="shared" si="195"/>
      </c>
      <c r="CG137" s="1">
        <f t="shared" si="196"/>
      </c>
      <c r="CH137" s="1">
        <f t="shared" si="197"/>
      </c>
      <c r="CI137" s="1">
        <f t="shared" si="198"/>
      </c>
      <c r="CJ137" s="1">
        <f t="shared" si="199"/>
      </c>
      <c r="CK137" s="1">
        <f t="shared" si="200"/>
      </c>
      <c r="CL137" s="1">
        <f t="shared" si="201"/>
      </c>
      <c r="CM137" s="1">
        <f t="shared" si="202"/>
      </c>
      <c r="CN137" s="1">
        <f t="shared" si="203"/>
      </c>
      <c r="CO137" s="1">
        <f t="shared" si="204"/>
      </c>
      <c r="CP137" s="1">
        <f t="shared" si="205"/>
      </c>
      <c r="CQ137" s="1">
        <f t="shared" si="206"/>
      </c>
      <c r="CR137" s="1">
        <f t="shared" si="207"/>
      </c>
      <c r="CS137" s="1">
        <f t="shared" si="208"/>
      </c>
      <c r="CT137" s="1">
        <f t="shared" si="209"/>
      </c>
      <c r="CU137" s="1">
        <f t="shared" si="210"/>
      </c>
      <c r="CV137" s="1">
        <f t="shared" si="211"/>
      </c>
      <c r="CW137" s="1">
        <f t="shared" si="212"/>
      </c>
      <c r="CX137" s="1">
        <f t="shared" si="213"/>
      </c>
      <c r="CY137" s="1">
        <f t="shared" si="214"/>
      </c>
      <c r="CZ137" s="1">
        <f t="shared" si="215"/>
      </c>
      <c r="DA137" s="1">
        <f t="shared" si="216"/>
      </c>
      <c r="DB137" s="1">
        <f t="shared" si="217"/>
      </c>
      <c r="DC137" s="1">
        <f t="shared" si="218"/>
      </c>
      <c r="DD137" s="1">
        <f t="shared" si="219"/>
      </c>
      <c r="DE137" s="1">
        <f t="shared" si="220"/>
      </c>
      <c r="DF137" s="1">
        <f t="shared" si="221"/>
      </c>
      <c r="DG137" s="1">
        <f t="shared" si="222"/>
      </c>
      <c r="DH137" s="2">
        <f t="shared" si="223"/>
      </c>
    </row>
    <row r="138" spans="1:112" ht="11.25" customHeight="1" hidden="1">
      <c r="A138" s="1">
        <v>136</v>
      </c>
      <c r="B138" s="1"/>
      <c r="C138" s="1"/>
      <c r="D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E138" s="1">
        <f t="shared" si="146"/>
      </c>
      <c r="AF138" s="1">
        <f t="shared" si="147"/>
      </c>
      <c r="AG138" s="13">
        <f>IF(B138="","",IF(LOOKUP(AF138,'[1]Fresno 2010 Pay Sheet'!$A$5:$A$35,'[1]Fresno 2010 Pay Sheet'!$B$5:$B$35)&gt;0,LOOKUP(AF138,'[1]Fresno 2010 Pay Sheet'!$A$5:$A$35,'[1]Fresno 2010 Pay Sheet'!$B$5:$B$35),0))</f>
      </c>
      <c r="AH138" s="1">
        <f t="shared" si="148"/>
      </c>
      <c r="AI138" s="1">
        <f t="shared" si="149"/>
      </c>
      <c r="AJ138" s="13">
        <f>IF(B138="","",IF(LOOKUP(AI138,'[1]Fresno 2010 Pay Sheet'!$C$5:$C$35,'[1]Fresno 2010 Pay Sheet'!$D$5:$D$35)&gt;0,LOOKUP(AI138,'[1]Fresno 2010 Pay Sheet'!$C$5:$C$35,'[1]Fresno 2010 Pay Sheet'!$D$5:$D$35),0))</f>
      </c>
      <c r="AK138" s="1">
        <f t="shared" si="150"/>
      </c>
      <c r="AL138" s="1">
        <f t="shared" si="151"/>
      </c>
      <c r="AM138" s="13">
        <f>IF(B138="","",IF(LOOKUP(AL138,'[1]Fresno 2010 Pay Sheet'!$E$5:$E$35,'[1]Fresno 2010 Pay Sheet'!$F$5:$F$35)&gt;0,LOOKUP(AL138,'[1]Fresno 2010 Pay Sheet'!$E$5:$E$35,'[1]Fresno 2010 Pay Sheet'!$F$5:$F$35),0))</f>
      </c>
      <c r="AN138" s="1">
        <f t="shared" si="224"/>
      </c>
      <c r="AO138" s="1">
        <f t="shared" si="152"/>
      </c>
      <c r="AP138" s="1">
        <f t="shared" si="153"/>
      </c>
      <c r="AQ138" s="1">
        <f t="shared" si="154"/>
      </c>
      <c r="AR138" s="1">
        <f t="shared" si="169"/>
      </c>
      <c r="AS138" s="1">
        <f t="shared" si="155"/>
      </c>
      <c r="AT138" s="1">
        <f t="shared" si="156"/>
      </c>
      <c r="AU138" s="1">
        <f t="shared" si="170"/>
      </c>
      <c r="AV138" s="1">
        <f t="shared" si="171"/>
      </c>
      <c r="AW138" s="1">
        <f t="shared" si="157"/>
      </c>
      <c r="AX138" s="1">
        <f t="shared" si="172"/>
      </c>
      <c r="AY138" s="1">
        <f t="shared" si="158"/>
      </c>
      <c r="AZ138" s="1">
        <f t="shared" si="173"/>
      </c>
      <c r="BA138" s="1">
        <f t="shared" si="159"/>
      </c>
      <c r="BB138" s="1">
        <f t="shared" si="174"/>
      </c>
      <c r="BC138" s="1">
        <f t="shared" si="160"/>
      </c>
      <c r="BD138" s="1">
        <f t="shared" si="175"/>
      </c>
      <c r="BE138" s="1">
        <f t="shared" si="161"/>
      </c>
      <c r="BF138" s="14">
        <f t="shared" si="176"/>
      </c>
      <c r="BG138" s="1">
        <f t="shared" si="162"/>
      </c>
      <c r="BH138" s="14">
        <f t="shared" si="177"/>
      </c>
      <c r="BI138" s="14">
        <f t="shared" si="163"/>
      </c>
      <c r="BJ138" s="14">
        <f t="shared" si="178"/>
      </c>
      <c r="BK138" s="1">
        <f t="shared" si="164"/>
      </c>
      <c r="BL138" s="14">
        <f t="shared" si="179"/>
      </c>
      <c r="BM138" s="1">
        <f t="shared" si="165"/>
      </c>
      <c r="BN138" s="14">
        <f t="shared" si="180"/>
      </c>
      <c r="BO138" s="1">
        <f t="shared" si="166"/>
      </c>
      <c r="BP138" s="14">
        <f t="shared" si="181"/>
      </c>
      <c r="BQ138" s="1">
        <f t="shared" si="167"/>
      </c>
      <c r="BR138" s="14">
        <f t="shared" si="182"/>
      </c>
      <c r="BS138" s="1">
        <f t="shared" si="168"/>
      </c>
      <c r="BT138" s="14">
        <f t="shared" si="183"/>
      </c>
      <c r="BU138" s="1">
        <f t="shared" si="184"/>
      </c>
      <c r="BV138" s="1">
        <f t="shared" si="185"/>
      </c>
      <c r="BW138" s="1">
        <f t="shared" si="186"/>
      </c>
      <c r="BX138" s="1">
        <f t="shared" si="187"/>
      </c>
      <c r="BY138" s="1">
        <f t="shared" si="188"/>
      </c>
      <c r="BZ138" s="1">
        <f t="shared" si="189"/>
      </c>
      <c r="CA138" s="1">
        <f t="shared" si="190"/>
      </c>
      <c r="CB138" s="1">
        <f t="shared" si="191"/>
      </c>
      <c r="CC138" s="1">
        <f t="shared" si="192"/>
      </c>
      <c r="CD138" s="1">
        <f t="shared" si="193"/>
      </c>
      <c r="CE138" s="1">
        <f t="shared" si="194"/>
      </c>
      <c r="CF138" s="1">
        <f t="shared" si="195"/>
      </c>
      <c r="CG138" s="1">
        <f t="shared" si="196"/>
      </c>
      <c r="CH138" s="1">
        <f t="shared" si="197"/>
      </c>
      <c r="CI138" s="1">
        <f t="shared" si="198"/>
      </c>
      <c r="CJ138" s="1">
        <f t="shared" si="199"/>
      </c>
      <c r="CK138" s="1">
        <f t="shared" si="200"/>
      </c>
      <c r="CL138" s="1">
        <f t="shared" si="201"/>
      </c>
      <c r="CM138" s="1">
        <f t="shared" si="202"/>
      </c>
      <c r="CN138" s="1">
        <f t="shared" si="203"/>
      </c>
      <c r="CO138" s="1">
        <f t="shared" si="204"/>
      </c>
      <c r="CP138" s="1">
        <f t="shared" si="205"/>
      </c>
      <c r="CQ138" s="1">
        <f t="shared" si="206"/>
      </c>
      <c r="CR138" s="1">
        <f t="shared" si="207"/>
      </c>
      <c r="CS138" s="1">
        <f t="shared" si="208"/>
      </c>
      <c r="CT138" s="1">
        <f t="shared" si="209"/>
      </c>
      <c r="CU138" s="1">
        <f t="shared" si="210"/>
      </c>
      <c r="CV138" s="1">
        <f t="shared" si="211"/>
      </c>
      <c r="CW138" s="1">
        <f t="shared" si="212"/>
      </c>
      <c r="CX138" s="1">
        <f t="shared" si="213"/>
      </c>
      <c r="CY138" s="1">
        <f t="shared" si="214"/>
      </c>
      <c r="CZ138" s="1">
        <f t="shared" si="215"/>
      </c>
      <c r="DA138" s="1">
        <f t="shared" si="216"/>
      </c>
      <c r="DB138" s="1">
        <f t="shared" si="217"/>
      </c>
      <c r="DC138" s="1">
        <f t="shared" si="218"/>
      </c>
      <c r="DD138" s="1">
        <f t="shared" si="219"/>
      </c>
      <c r="DE138" s="1">
        <f t="shared" si="220"/>
      </c>
      <c r="DF138" s="1">
        <f t="shared" si="221"/>
      </c>
      <c r="DG138" s="1">
        <f t="shared" si="222"/>
      </c>
      <c r="DH138" s="2">
        <f t="shared" si="223"/>
      </c>
    </row>
    <row r="139" spans="1:112" ht="11.25" customHeight="1" hidden="1">
      <c r="A139" s="1">
        <v>137</v>
      </c>
      <c r="B139" s="1"/>
      <c r="C139" s="1"/>
      <c r="D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E139" s="1">
        <f t="shared" si="146"/>
      </c>
      <c r="AF139" s="1">
        <f t="shared" si="147"/>
      </c>
      <c r="AG139" s="13">
        <f>IF(B139="","",IF(LOOKUP(AF139,'[1]Fresno 2010 Pay Sheet'!$A$5:$A$35,'[1]Fresno 2010 Pay Sheet'!$B$5:$B$35)&gt;0,LOOKUP(AF139,'[1]Fresno 2010 Pay Sheet'!$A$5:$A$35,'[1]Fresno 2010 Pay Sheet'!$B$5:$B$35),0))</f>
      </c>
      <c r="AH139" s="1">
        <f t="shared" si="148"/>
      </c>
      <c r="AI139" s="1">
        <f t="shared" si="149"/>
      </c>
      <c r="AJ139" s="13">
        <f>IF(B139="","",IF(LOOKUP(AI139,'[1]Fresno 2010 Pay Sheet'!$C$5:$C$35,'[1]Fresno 2010 Pay Sheet'!$D$5:$D$35)&gt;0,LOOKUP(AI139,'[1]Fresno 2010 Pay Sheet'!$C$5:$C$35,'[1]Fresno 2010 Pay Sheet'!$D$5:$D$35),0))</f>
      </c>
      <c r="AK139" s="1">
        <f t="shared" si="150"/>
      </c>
      <c r="AL139" s="1">
        <f t="shared" si="151"/>
      </c>
      <c r="AM139" s="13">
        <f>IF(B139="","",IF(LOOKUP(AL139,'[1]Fresno 2010 Pay Sheet'!$E$5:$E$35,'[1]Fresno 2010 Pay Sheet'!$F$5:$F$35)&gt;0,LOOKUP(AL139,'[1]Fresno 2010 Pay Sheet'!$E$5:$E$35,'[1]Fresno 2010 Pay Sheet'!$F$5:$F$35),0))</f>
      </c>
      <c r="AN139" s="1">
        <f t="shared" si="224"/>
      </c>
      <c r="AO139" s="1">
        <f t="shared" si="152"/>
      </c>
      <c r="AP139" s="1">
        <f t="shared" si="153"/>
      </c>
      <c r="AQ139" s="1">
        <f t="shared" si="154"/>
      </c>
      <c r="AR139" s="1">
        <f t="shared" si="169"/>
      </c>
      <c r="AS139" s="1">
        <f t="shared" si="155"/>
      </c>
      <c r="AT139" s="1">
        <f t="shared" si="156"/>
      </c>
      <c r="AU139" s="1">
        <f t="shared" si="170"/>
      </c>
      <c r="AV139" s="1">
        <f t="shared" si="171"/>
      </c>
      <c r="AW139" s="1">
        <f t="shared" si="157"/>
      </c>
      <c r="AX139" s="1">
        <f t="shared" si="172"/>
      </c>
      <c r="AY139" s="1">
        <f t="shared" si="158"/>
      </c>
      <c r="AZ139" s="1">
        <f t="shared" si="173"/>
      </c>
      <c r="BA139" s="1">
        <f t="shared" si="159"/>
      </c>
      <c r="BB139" s="1">
        <f t="shared" si="174"/>
      </c>
      <c r="BC139" s="1">
        <f t="shared" si="160"/>
      </c>
      <c r="BD139" s="1">
        <f t="shared" si="175"/>
      </c>
      <c r="BE139" s="1">
        <f t="shared" si="161"/>
      </c>
      <c r="BF139" s="14">
        <f t="shared" si="176"/>
      </c>
      <c r="BG139" s="1">
        <f t="shared" si="162"/>
      </c>
      <c r="BH139" s="14">
        <f t="shared" si="177"/>
      </c>
      <c r="BI139" s="14">
        <f t="shared" si="163"/>
      </c>
      <c r="BJ139" s="14">
        <f t="shared" si="178"/>
      </c>
      <c r="BK139" s="1">
        <f t="shared" si="164"/>
      </c>
      <c r="BL139" s="14">
        <f t="shared" si="179"/>
      </c>
      <c r="BM139" s="1">
        <f t="shared" si="165"/>
      </c>
      <c r="BN139" s="14">
        <f t="shared" si="180"/>
      </c>
      <c r="BO139" s="1">
        <f t="shared" si="166"/>
      </c>
      <c r="BP139" s="14">
        <f t="shared" si="181"/>
      </c>
      <c r="BQ139" s="1">
        <f t="shared" si="167"/>
      </c>
      <c r="BR139" s="14">
        <f t="shared" si="182"/>
      </c>
      <c r="BS139" s="1">
        <f t="shared" si="168"/>
      </c>
      <c r="BT139" s="14">
        <f t="shared" si="183"/>
      </c>
      <c r="BU139" s="1">
        <f t="shared" si="184"/>
      </c>
      <c r="BV139" s="1">
        <f t="shared" si="185"/>
      </c>
      <c r="BW139" s="1">
        <f t="shared" si="186"/>
      </c>
      <c r="BX139" s="1">
        <f t="shared" si="187"/>
      </c>
      <c r="BY139" s="1">
        <f t="shared" si="188"/>
      </c>
      <c r="BZ139" s="1">
        <f t="shared" si="189"/>
      </c>
      <c r="CA139" s="1">
        <f t="shared" si="190"/>
      </c>
      <c r="CB139" s="1">
        <f t="shared" si="191"/>
      </c>
      <c r="CC139" s="1">
        <f t="shared" si="192"/>
      </c>
      <c r="CD139" s="1">
        <f t="shared" si="193"/>
      </c>
      <c r="CE139" s="1">
        <f t="shared" si="194"/>
      </c>
      <c r="CF139" s="1">
        <f t="shared" si="195"/>
      </c>
      <c r="CG139" s="1">
        <f t="shared" si="196"/>
      </c>
      <c r="CH139" s="1">
        <f t="shared" si="197"/>
      </c>
      <c r="CI139" s="1">
        <f t="shared" si="198"/>
      </c>
      <c r="CJ139" s="1">
        <f t="shared" si="199"/>
      </c>
      <c r="CK139" s="1">
        <f t="shared" si="200"/>
      </c>
      <c r="CL139" s="1">
        <f t="shared" si="201"/>
      </c>
      <c r="CM139" s="1">
        <f t="shared" si="202"/>
      </c>
      <c r="CN139" s="1">
        <f t="shared" si="203"/>
      </c>
      <c r="CO139" s="1">
        <f t="shared" si="204"/>
      </c>
      <c r="CP139" s="1">
        <f t="shared" si="205"/>
      </c>
      <c r="CQ139" s="1">
        <f t="shared" si="206"/>
      </c>
      <c r="CR139" s="1">
        <f t="shared" si="207"/>
      </c>
      <c r="CS139" s="1">
        <f t="shared" si="208"/>
      </c>
      <c r="CT139" s="1">
        <f t="shared" si="209"/>
      </c>
      <c r="CU139" s="1">
        <f t="shared" si="210"/>
      </c>
      <c r="CV139" s="1">
        <f t="shared" si="211"/>
      </c>
      <c r="CW139" s="1">
        <f t="shared" si="212"/>
      </c>
      <c r="CX139" s="1">
        <f t="shared" si="213"/>
      </c>
      <c r="CY139" s="1">
        <f t="shared" si="214"/>
      </c>
      <c r="CZ139" s="1">
        <f t="shared" si="215"/>
      </c>
      <c r="DA139" s="1">
        <f t="shared" si="216"/>
      </c>
      <c r="DB139" s="1">
        <f t="shared" si="217"/>
      </c>
      <c r="DC139" s="1">
        <f t="shared" si="218"/>
      </c>
      <c r="DD139" s="1">
        <f t="shared" si="219"/>
      </c>
      <c r="DE139" s="1">
        <f t="shared" si="220"/>
      </c>
      <c r="DF139" s="1">
        <f t="shared" si="221"/>
      </c>
      <c r="DG139" s="1">
        <f t="shared" si="222"/>
      </c>
      <c r="DH139" s="2">
        <f t="shared" si="223"/>
      </c>
    </row>
    <row r="140" spans="1:112" ht="11.25" customHeight="1" hidden="1">
      <c r="A140" s="1">
        <v>138</v>
      </c>
      <c r="B140" s="1"/>
      <c r="C140" s="1"/>
      <c r="D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E140" s="1">
        <f t="shared" si="146"/>
      </c>
      <c r="AF140" s="1">
        <f t="shared" si="147"/>
      </c>
      <c r="AG140" s="13">
        <f>IF(B140="","",IF(LOOKUP(AF140,'[1]Fresno 2010 Pay Sheet'!$A$5:$A$35,'[1]Fresno 2010 Pay Sheet'!$B$5:$B$35)&gt;0,LOOKUP(AF140,'[1]Fresno 2010 Pay Sheet'!$A$5:$A$35,'[1]Fresno 2010 Pay Sheet'!$B$5:$B$35),0))</f>
      </c>
      <c r="AH140" s="1">
        <f t="shared" si="148"/>
      </c>
      <c r="AI140" s="1">
        <f t="shared" si="149"/>
      </c>
      <c r="AJ140" s="13">
        <f>IF(B140="","",IF(LOOKUP(AI140,'[1]Fresno 2010 Pay Sheet'!$C$5:$C$35,'[1]Fresno 2010 Pay Sheet'!$D$5:$D$35)&gt;0,LOOKUP(AI140,'[1]Fresno 2010 Pay Sheet'!$C$5:$C$35,'[1]Fresno 2010 Pay Sheet'!$D$5:$D$35),0))</f>
      </c>
      <c r="AK140" s="1">
        <f t="shared" si="150"/>
      </c>
      <c r="AL140" s="1">
        <f t="shared" si="151"/>
      </c>
      <c r="AM140" s="13">
        <f>IF(B140="","",IF(LOOKUP(AL140,'[1]Fresno 2010 Pay Sheet'!$E$5:$E$35,'[1]Fresno 2010 Pay Sheet'!$F$5:$F$35)&gt;0,LOOKUP(AL140,'[1]Fresno 2010 Pay Sheet'!$E$5:$E$35,'[1]Fresno 2010 Pay Sheet'!$F$5:$F$35),0))</f>
      </c>
      <c r="AN140" s="1">
        <f t="shared" si="224"/>
      </c>
      <c r="AO140" s="1">
        <f t="shared" si="152"/>
      </c>
      <c r="AP140" s="1">
        <f t="shared" si="153"/>
      </c>
      <c r="AQ140" s="1">
        <f t="shared" si="154"/>
      </c>
      <c r="AR140" s="1">
        <f t="shared" si="169"/>
      </c>
      <c r="AS140" s="1">
        <f t="shared" si="155"/>
      </c>
      <c r="AT140" s="1">
        <f t="shared" si="156"/>
      </c>
      <c r="AU140" s="1">
        <f t="shared" si="170"/>
      </c>
      <c r="AV140" s="1">
        <f t="shared" si="171"/>
      </c>
      <c r="AW140" s="1">
        <f t="shared" si="157"/>
      </c>
      <c r="AX140" s="1">
        <f t="shared" si="172"/>
      </c>
      <c r="AY140" s="1">
        <f t="shared" si="158"/>
      </c>
      <c r="AZ140" s="1">
        <f t="shared" si="173"/>
      </c>
      <c r="BA140" s="1">
        <f t="shared" si="159"/>
      </c>
      <c r="BB140" s="1">
        <f t="shared" si="174"/>
      </c>
      <c r="BC140" s="1">
        <f t="shared" si="160"/>
      </c>
      <c r="BD140" s="1">
        <f t="shared" si="175"/>
      </c>
      <c r="BE140" s="1">
        <f t="shared" si="161"/>
      </c>
      <c r="BF140" s="14">
        <f t="shared" si="176"/>
      </c>
      <c r="BG140" s="1">
        <f t="shared" si="162"/>
      </c>
      <c r="BH140" s="14">
        <f t="shared" si="177"/>
      </c>
      <c r="BI140" s="14">
        <f t="shared" si="163"/>
      </c>
      <c r="BJ140" s="14">
        <f t="shared" si="178"/>
      </c>
      <c r="BK140" s="1">
        <f t="shared" si="164"/>
      </c>
      <c r="BL140" s="14">
        <f t="shared" si="179"/>
      </c>
      <c r="BM140" s="1">
        <f t="shared" si="165"/>
      </c>
      <c r="BN140" s="14">
        <f t="shared" si="180"/>
      </c>
      <c r="BO140" s="1">
        <f t="shared" si="166"/>
      </c>
      <c r="BP140" s="14">
        <f t="shared" si="181"/>
      </c>
      <c r="BQ140" s="1">
        <f t="shared" si="167"/>
      </c>
      <c r="BR140" s="14">
        <f t="shared" si="182"/>
      </c>
      <c r="BS140" s="1">
        <f t="shared" si="168"/>
      </c>
      <c r="BT140" s="14">
        <f t="shared" si="183"/>
      </c>
      <c r="BU140" s="1">
        <f t="shared" si="184"/>
      </c>
      <c r="BV140" s="1">
        <f t="shared" si="185"/>
      </c>
      <c r="BW140" s="1">
        <f t="shared" si="186"/>
      </c>
      <c r="BX140" s="1">
        <f t="shared" si="187"/>
      </c>
      <c r="BY140" s="1">
        <f t="shared" si="188"/>
      </c>
      <c r="BZ140" s="1">
        <f t="shared" si="189"/>
      </c>
      <c r="CA140" s="1">
        <f t="shared" si="190"/>
      </c>
      <c r="CB140" s="1">
        <f t="shared" si="191"/>
      </c>
      <c r="CC140" s="1">
        <f t="shared" si="192"/>
      </c>
      <c r="CD140" s="1">
        <f t="shared" si="193"/>
      </c>
      <c r="CE140" s="1">
        <f t="shared" si="194"/>
      </c>
      <c r="CF140" s="1">
        <f t="shared" si="195"/>
      </c>
      <c r="CG140" s="1">
        <f t="shared" si="196"/>
      </c>
      <c r="CH140" s="1">
        <f t="shared" si="197"/>
      </c>
      <c r="CI140" s="1">
        <f t="shared" si="198"/>
      </c>
      <c r="CJ140" s="1">
        <f t="shared" si="199"/>
      </c>
      <c r="CK140" s="1">
        <f t="shared" si="200"/>
      </c>
      <c r="CL140" s="1">
        <f t="shared" si="201"/>
      </c>
      <c r="CM140" s="1">
        <f t="shared" si="202"/>
      </c>
      <c r="CN140" s="1">
        <f t="shared" si="203"/>
      </c>
      <c r="CO140" s="1">
        <f t="shared" si="204"/>
      </c>
      <c r="CP140" s="1">
        <f t="shared" si="205"/>
      </c>
      <c r="CQ140" s="1">
        <f t="shared" si="206"/>
      </c>
      <c r="CR140" s="1">
        <f t="shared" si="207"/>
      </c>
      <c r="CS140" s="1">
        <f t="shared" si="208"/>
      </c>
      <c r="CT140" s="1">
        <f t="shared" si="209"/>
      </c>
      <c r="CU140" s="1">
        <f t="shared" si="210"/>
      </c>
      <c r="CV140" s="1">
        <f t="shared" si="211"/>
      </c>
      <c r="CW140" s="1">
        <f t="shared" si="212"/>
      </c>
      <c r="CX140" s="1">
        <f t="shared" si="213"/>
      </c>
      <c r="CY140" s="1">
        <f t="shared" si="214"/>
      </c>
      <c r="CZ140" s="1">
        <f t="shared" si="215"/>
      </c>
      <c r="DA140" s="1">
        <f t="shared" si="216"/>
      </c>
      <c r="DB140" s="1">
        <f t="shared" si="217"/>
      </c>
      <c r="DC140" s="1">
        <f t="shared" si="218"/>
      </c>
      <c r="DD140" s="1">
        <f t="shared" si="219"/>
      </c>
      <c r="DE140" s="1">
        <f t="shared" si="220"/>
      </c>
      <c r="DF140" s="1">
        <f t="shared" si="221"/>
      </c>
      <c r="DG140" s="1">
        <f t="shared" si="222"/>
      </c>
      <c r="DH140" s="2">
        <f t="shared" si="223"/>
      </c>
    </row>
    <row r="141" spans="1:112" ht="11.25" customHeight="1" hidden="1">
      <c r="A141" s="1">
        <v>139</v>
      </c>
      <c r="B141" s="1"/>
      <c r="C141" s="1"/>
      <c r="D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E141" s="1">
        <f t="shared" si="146"/>
      </c>
      <c r="AF141" s="1">
        <f t="shared" si="147"/>
      </c>
      <c r="AG141" s="13">
        <f>IF(B141="","",IF(LOOKUP(AF141,'[1]Fresno 2010 Pay Sheet'!$A$5:$A$35,'[1]Fresno 2010 Pay Sheet'!$B$5:$B$35)&gt;0,LOOKUP(AF141,'[1]Fresno 2010 Pay Sheet'!$A$5:$A$35,'[1]Fresno 2010 Pay Sheet'!$B$5:$B$35),0))</f>
      </c>
      <c r="AH141" s="1">
        <f t="shared" si="148"/>
      </c>
      <c r="AI141" s="1">
        <f t="shared" si="149"/>
      </c>
      <c r="AJ141" s="13">
        <f>IF(B141="","",IF(LOOKUP(AI141,'[1]Fresno 2010 Pay Sheet'!$C$5:$C$35,'[1]Fresno 2010 Pay Sheet'!$D$5:$D$35)&gt;0,LOOKUP(AI141,'[1]Fresno 2010 Pay Sheet'!$C$5:$C$35,'[1]Fresno 2010 Pay Sheet'!$D$5:$D$35),0))</f>
      </c>
      <c r="AK141" s="1">
        <f t="shared" si="150"/>
      </c>
      <c r="AL141" s="1">
        <f t="shared" si="151"/>
      </c>
      <c r="AM141" s="13">
        <f>IF(B141="","",IF(LOOKUP(AL141,'[1]Fresno 2010 Pay Sheet'!$E$5:$E$35,'[1]Fresno 2010 Pay Sheet'!$F$5:$F$35)&gt;0,LOOKUP(AL141,'[1]Fresno 2010 Pay Sheet'!$E$5:$E$35,'[1]Fresno 2010 Pay Sheet'!$F$5:$F$35),0))</f>
      </c>
      <c r="AN141" s="1">
        <f t="shared" si="224"/>
      </c>
      <c r="AO141" s="1">
        <f t="shared" si="152"/>
      </c>
      <c r="AP141" s="1">
        <f t="shared" si="153"/>
      </c>
      <c r="AQ141" s="1">
        <f t="shared" si="154"/>
      </c>
      <c r="AR141" s="1">
        <f t="shared" si="169"/>
      </c>
      <c r="AS141" s="1">
        <f t="shared" si="155"/>
      </c>
      <c r="AT141" s="1">
        <f t="shared" si="156"/>
      </c>
      <c r="AU141" s="1">
        <f t="shared" si="170"/>
      </c>
      <c r="AV141" s="1">
        <f t="shared" si="171"/>
      </c>
      <c r="AW141" s="1">
        <f t="shared" si="157"/>
      </c>
      <c r="AX141" s="1">
        <f t="shared" si="172"/>
      </c>
      <c r="AY141" s="1">
        <f t="shared" si="158"/>
      </c>
      <c r="AZ141" s="1">
        <f t="shared" si="173"/>
      </c>
      <c r="BA141" s="1">
        <f t="shared" si="159"/>
      </c>
      <c r="BB141" s="1">
        <f t="shared" si="174"/>
      </c>
      <c r="BC141" s="1">
        <f t="shared" si="160"/>
      </c>
      <c r="BD141" s="1">
        <f t="shared" si="175"/>
      </c>
      <c r="BE141" s="1">
        <f t="shared" si="161"/>
      </c>
      <c r="BF141" s="14">
        <f t="shared" si="176"/>
      </c>
      <c r="BG141" s="1">
        <f t="shared" si="162"/>
      </c>
      <c r="BH141" s="14">
        <f t="shared" si="177"/>
      </c>
      <c r="BI141" s="14">
        <f t="shared" si="163"/>
      </c>
      <c r="BJ141" s="14">
        <f t="shared" si="178"/>
      </c>
      <c r="BK141" s="1">
        <f t="shared" si="164"/>
      </c>
      <c r="BL141" s="14">
        <f t="shared" si="179"/>
      </c>
      <c r="BM141" s="1">
        <f t="shared" si="165"/>
      </c>
      <c r="BN141" s="14">
        <f t="shared" si="180"/>
      </c>
      <c r="BO141" s="1">
        <f t="shared" si="166"/>
      </c>
      <c r="BP141" s="14">
        <f t="shared" si="181"/>
      </c>
      <c r="BQ141" s="1">
        <f t="shared" si="167"/>
      </c>
      <c r="BR141" s="14">
        <f t="shared" si="182"/>
      </c>
      <c r="BS141" s="1">
        <f t="shared" si="168"/>
      </c>
      <c r="BT141" s="14">
        <f t="shared" si="183"/>
      </c>
      <c r="BU141" s="1">
        <f t="shared" si="184"/>
      </c>
      <c r="BV141" s="1">
        <f t="shared" si="185"/>
      </c>
      <c r="BW141" s="1">
        <f t="shared" si="186"/>
      </c>
      <c r="BX141" s="1">
        <f t="shared" si="187"/>
      </c>
      <c r="BY141" s="1">
        <f t="shared" si="188"/>
      </c>
      <c r="BZ141" s="1">
        <f t="shared" si="189"/>
      </c>
      <c r="CA141" s="1">
        <f t="shared" si="190"/>
      </c>
      <c r="CB141" s="1">
        <f t="shared" si="191"/>
      </c>
      <c r="CC141" s="1">
        <f t="shared" si="192"/>
      </c>
      <c r="CD141" s="1">
        <f t="shared" si="193"/>
      </c>
      <c r="CE141" s="1">
        <f t="shared" si="194"/>
      </c>
      <c r="CF141" s="1">
        <f t="shared" si="195"/>
      </c>
      <c r="CG141" s="1">
        <f t="shared" si="196"/>
      </c>
      <c r="CH141" s="1">
        <f t="shared" si="197"/>
      </c>
      <c r="CI141" s="1">
        <f t="shared" si="198"/>
      </c>
      <c r="CJ141" s="1">
        <f t="shared" si="199"/>
      </c>
      <c r="CK141" s="1">
        <f t="shared" si="200"/>
      </c>
      <c r="CL141" s="1">
        <f t="shared" si="201"/>
      </c>
      <c r="CM141" s="1">
        <f t="shared" si="202"/>
      </c>
      <c r="CN141" s="1">
        <f t="shared" si="203"/>
      </c>
      <c r="CO141" s="1">
        <f t="shared" si="204"/>
      </c>
      <c r="CP141" s="1">
        <f t="shared" si="205"/>
      </c>
      <c r="CQ141" s="1">
        <f t="shared" si="206"/>
      </c>
      <c r="CR141" s="1">
        <f t="shared" si="207"/>
      </c>
      <c r="CS141" s="1">
        <f t="shared" si="208"/>
      </c>
      <c r="CT141" s="1">
        <f t="shared" si="209"/>
      </c>
      <c r="CU141" s="1">
        <f t="shared" si="210"/>
      </c>
      <c r="CV141" s="1">
        <f t="shared" si="211"/>
      </c>
      <c r="CW141" s="1">
        <f t="shared" si="212"/>
      </c>
      <c r="CX141" s="1">
        <f t="shared" si="213"/>
      </c>
      <c r="CY141" s="1">
        <f t="shared" si="214"/>
      </c>
      <c r="CZ141" s="1">
        <f t="shared" si="215"/>
      </c>
      <c r="DA141" s="1">
        <f t="shared" si="216"/>
      </c>
      <c r="DB141" s="1">
        <f t="shared" si="217"/>
      </c>
      <c r="DC141" s="1">
        <f t="shared" si="218"/>
      </c>
      <c r="DD141" s="1">
        <f t="shared" si="219"/>
      </c>
      <c r="DE141" s="1">
        <f t="shared" si="220"/>
      </c>
      <c r="DF141" s="1">
        <f t="shared" si="221"/>
      </c>
      <c r="DG141" s="1">
        <f t="shared" si="222"/>
      </c>
      <c r="DH141" s="2">
        <f t="shared" si="223"/>
      </c>
    </row>
    <row r="142" spans="1:112" ht="11.25" customHeight="1" hidden="1">
      <c r="A142" s="1">
        <v>140</v>
      </c>
      <c r="B142" s="1"/>
      <c r="C142" s="1"/>
      <c r="D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>
        <f t="shared" si="146"/>
      </c>
      <c r="AF142" s="1">
        <f t="shared" si="147"/>
      </c>
      <c r="AG142" s="13">
        <f>IF(B142="","",IF(LOOKUP(AF142,'[1]Fresno 2010 Pay Sheet'!$A$5:$A$35,'[1]Fresno 2010 Pay Sheet'!$B$5:$B$35)&gt;0,LOOKUP(AF142,'[1]Fresno 2010 Pay Sheet'!$A$5:$A$35,'[1]Fresno 2010 Pay Sheet'!$B$5:$B$35),0))</f>
      </c>
      <c r="AH142" s="1">
        <f t="shared" si="148"/>
      </c>
      <c r="AI142" s="1">
        <f t="shared" si="149"/>
      </c>
      <c r="AJ142" s="13">
        <f>IF(B142="","",IF(LOOKUP(AI142,'[1]Fresno 2010 Pay Sheet'!$C$5:$C$35,'[1]Fresno 2010 Pay Sheet'!$D$5:$D$35)&gt;0,LOOKUP(AI142,'[1]Fresno 2010 Pay Sheet'!$C$5:$C$35,'[1]Fresno 2010 Pay Sheet'!$D$5:$D$35),0))</f>
      </c>
      <c r="AK142" s="1">
        <f t="shared" si="150"/>
      </c>
      <c r="AL142" s="1">
        <f t="shared" si="151"/>
      </c>
      <c r="AM142" s="13">
        <f>IF(B142="","",IF(LOOKUP(AL142,'[1]Fresno 2010 Pay Sheet'!$E$5:$E$35,'[1]Fresno 2010 Pay Sheet'!$F$5:$F$35)&gt;0,LOOKUP(AL142,'[1]Fresno 2010 Pay Sheet'!$E$5:$E$35,'[1]Fresno 2010 Pay Sheet'!$F$5:$F$35),0))</f>
      </c>
      <c r="AN142" s="1">
        <f t="shared" si="224"/>
      </c>
      <c r="AO142" s="1">
        <f t="shared" si="152"/>
      </c>
      <c r="AP142" s="1">
        <f t="shared" si="153"/>
      </c>
      <c r="AQ142" s="1">
        <f t="shared" si="154"/>
      </c>
      <c r="AR142" s="1">
        <f t="shared" si="169"/>
      </c>
      <c r="AS142" s="1">
        <f t="shared" si="155"/>
      </c>
      <c r="AT142" s="1">
        <f t="shared" si="156"/>
      </c>
      <c r="AU142" s="1">
        <f t="shared" si="170"/>
      </c>
      <c r="AV142" s="1">
        <f t="shared" si="171"/>
      </c>
      <c r="AW142" s="1">
        <f t="shared" si="157"/>
      </c>
      <c r="AX142" s="1">
        <f t="shared" si="172"/>
      </c>
      <c r="AY142" s="1">
        <f t="shared" si="158"/>
      </c>
      <c r="AZ142" s="1">
        <f t="shared" si="173"/>
      </c>
      <c r="BA142" s="1">
        <f t="shared" si="159"/>
      </c>
      <c r="BB142" s="1">
        <f t="shared" si="174"/>
      </c>
      <c r="BC142" s="1">
        <f t="shared" si="160"/>
      </c>
      <c r="BD142" s="1">
        <f t="shared" si="175"/>
      </c>
      <c r="BE142" s="1">
        <f t="shared" si="161"/>
      </c>
      <c r="BF142" s="14">
        <f t="shared" si="176"/>
      </c>
      <c r="BG142" s="1">
        <f t="shared" si="162"/>
      </c>
      <c r="BH142" s="14">
        <f t="shared" si="177"/>
      </c>
      <c r="BI142" s="14">
        <f t="shared" si="163"/>
      </c>
      <c r="BJ142" s="14">
        <f t="shared" si="178"/>
      </c>
      <c r="BK142" s="1">
        <f t="shared" si="164"/>
      </c>
      <c r="BL142" s="14">
        <f t="shared" si="179"/>
      </c>
      <c r="BM142" s="1">
        <f t="shared" si="165"/>
      </c>
      <c r="BN142" s="14">
        <f t="shared" si="180"/>
      </c>
      <c r="BO142" s="1">
        <f t="shared" si="166"/>
      </c>
      <c r="BP142" s="14">
        <f t="shared" si="181"/>
      </c>
      <c r="BQ142" s="1">
        <f t="shared" si="167"/>
      </c>
      <c r="BR142" s="14">
        <f t="shared" si="182"/>
      </c>
      <c r="BS142" s="1">
        <f t="shared" si="168"/>
      </c>
      <c r="BT142" s="14">
        <f t="shared" si="183"/>
      </c>
      <c r="BU142" s="1">
        <f t="shared" si="184"/>
      </c>
      <c r="BV142" s="1">
        <f t="shared" si="185"/>
      </c>
      <c r="BW142" s="1">
        <f t="shared" si="186"/>
      </c>
      <c r="BX142" s="1">
        <f t="shared" si="187"/>
      </c>
      <c r="BY142" s="1">
        <f t="shared" si="188"/>
      </c>
      <c r="BZ142" s="1">
        <f t="shared" si="189"/>
      </c>
      <c r="CA142" s="1">
        <f t="shared" si="190"/>
      </c>
      <c r="CB142" s="1">
        <f t="shared" si="191"/>
      </c>
      <c r="CC142" s="1">
        <f t="shared" si="192"/>
      </c>
      <c r="CD142" s="1">
        <f t="shared" si="193"/>
      </c>
      <c r="CE142" s="1">
        <f t="shared" si="194"/>
      </c>
      <c r="CF142" s="1">
        <f t="shared" si="195"/>
      </c>
      <c r="CG142" s="1">
        <f t="shared" si="196"/>
      </c>
      <c r="CH142" s="1">
        <f t="shared" si="197"/>
      </c>
      <c r="CI142" s="1">
        <f t="shared" si="198"/>
      </c>
      <c r="CJ142" s="1">
        <f t="shared" si="199"/>
      </c>
      <c r="CK142" s="1">
        <f t="shared" si="200"/>
      </c>
      <c r="CL142" s="1">
        <f t="shared" si="201"/>
      </c>
      <c r="CM142" s="1">
        <f t="shared" si="202"/>
      </c>
      <c r="CN142" s="1">
        <f t="shared" si="203"/>
      </c>
      <c r="CO142" s="1">
        <f t="shared" si="204"/>
      </c>
      <c r="CP142" s="1">
        <f t="shared" si="205"/>
      </c>
      <c r="CQ142" s="1">
        <f t="shared" si="206"/>
      </c>
      <c r="CR142" s="1">
        <f t="shared" si="207"/>
      </c>
      <c r="CS142" s="1">
        <f t="shared" si="208"/>
      </c>
      <c r="CT142" s="1">
        <f t="shared" si="209"/>
      </c>
      <c r="CU142" s="1">
        <f t="shared" si="210"/>
      </c>
      <c r="CV142" s="1">
        <f t="shared" si="211"/>
      </c>
      <c r="CW142" s="1">
        <f t="shared" si="212"/>
      </c>
      <c r="CX142" s="1">
        <f t="shared" si="213"/>
      </c>
      <c r="CY142" s="1">
        <f t="shared" si="214"/>
      </c>
      <c r="CZ142" s="1">
        <f t="shared" si="215"/>
      </c>
      <c r="DA142" s="1">
        <f t="shared" si="216"/>
      </c>
      <c r="DB142" s="1">
        <f t="shared" si="217"/>
      </c>
      <c r="DC142" s="1">
        <f t="shared" si="218"/>
      </c>
      <c r="DD142" s="1">
        <f t="shared" si="219"/>
      </c>
      <c r="DE142" s="1">
        <f t="shared" si="220"/>
      </c>
      <c r="DF142" s="1">
        <f t="shared" si="221"/>
      </c>
      <c r="DG142" s="1">
        <f t="shared" si="222"/>
      </c>
      <c r="DH142" s="2">
        <f t="shared" si="223"/>
      </c>
    </row>
    <row r="143" spans="1:112" ht="11.25" customHeight="1" hidden="1">
      <c r="A143" s="1">
        <v>141</v>
      </c>
      <c r="B143" s="1"/>
      <c r="C143" s="1"/>
      <c r="D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E143" s="1">
        <f t="shared" si="146"/>
      </c>
      <c r="AF143" s="1">
        <f t="shared" si="147"/>
      </c>
      <c r="AG143" s="13">
        <f>IF(B143="","",IF(LOOKUP(AF143,'[1]Fresno 2010 Pay Sheet'!$A$5:$A$35,'[1]Fresno 2010 Pay Sheet'!$B$5:$B$35)&gt;0,LOOKUP(AF143,'[1]Fresno 2010 Pay Sheet'!$A$5:$A$35,'[1]Fresno 2010 Pay Sheet'!$B$5:$B$35),0))</f>
      </c>
      <c r="AH143" s="1">
        <f t="shared" si="148"/>
      </c>
      <c r="AI143" s="1">
        <f t="shared" si="149"/>
      </c>
      <c r="AJ143" s="13">
        <f>IF(B143="","",IF(LOOKUP(AI143,'[1]Fresno 2010 Pay Sheet'!$C$5:$C$35,'[1]Fresno 2010 Pay Sheet'!$D$5:$D$35)&gt;0,LOOKUP(AI143,'[1]Fresno 2010 Pay Sheet'!$C$5:$C$35,'[1]Fresno 2010 Pay Sheet'!$D$5:$D$35),0))</f>
      </c>
      <c r="AK143" s="1">
        <f t="shared" si="150"/>
      </c>
      <c r="AL143" s="1">
        <f t="shared" si="151"/>
      </c>
      <c r="AM143" s="13">
        <f>IF(B143="","",IF(LOOKUP(AL143,'[1]Fresno 2010 Pay Sheet'!$E$5:$E$35,'[1]Fresno 2010 Pay Sheet'!$F$5:$F$35)&gt;0,LOOKUP(AL143,'[1]Fresno 2010 Pay Sheet'!$E$5:$E$35,'[1]Fresno 2010 Pay Sheet'!$F$5:$F$35),0))</f>
      </c>
      <c r="AN143" s="1">
        <f t="shared" si="224"/>
      </c>
      <c r="AO143" s="1">
        <f t="shared" si="152"/>
      </c>
      <c r="AP143" s="1">
        <f t="shared" si="153"/>
      </c>
      <c r="AQ143" s="1">
        <f t="shared" si="154"/>
      </c>
      <c r="AR143" s="1">
        <f t="shared" si="169"/>
      </c>
      <c r="AS143" s="1">
        <f t="shared" si="155"/>
      </c>
      <c r="AT143" s="1">
        <f t="shared" si="156"/>
      </c>
      <c r="AU143" s="1">
        <f t="shared" si="170"/>
      </c>
      <c r="AV143" s="1">
        <f t="shared" si="171"/>
      </c>
      <c r="AW143" s="1">
        <f t="shared" si="157"/>
      </c>
      <c r="AX143" s="1">
        <f t="shared" si="172"/>
      </c>
      <c r="AY143" s="1">
        <f t="shared" si="158"/>
      </c>
      <c r="AZ143" s="1">
        <f t="shared" si="173"/>
      </c>
      <c r="BA143" s="1">
        <f t="shared" si="159"/>
      </c>
      <c r="BB143" s="1">
        <f t="shared" si="174"/>
      </c>
      <c r="BC143" s="1">
        <f t="shared" si="160"/>
      </c>
      <c r="BD143" s="1">
        <f t="shared" si="175"/>
      </c>
      <c r="BE143" s="1">
        <f t="shared" si="161"/>
      </c>
      <c r="BF143" s="14">
        <f t="shared" si="176"/>
      </c>
      <c r="BG143" s="1">
        <f t="shared" si="162"/>
      </c>
      <c r="BH143" s="14">
        <f t="shared" si="177"/>
      </c>
      <c r="BI143" s="14">
        <f t="shared" si="163"/>
      </c>
      <c r="BJ143" s="14">
        <f t="shared" si="178"/>
      </c>
      <c r="BK143" s="1">
        <f t="shared" si="164"/>
      </c>
      <c r="BL143" s="14">
        <f t="shared" si="179"/>
      </c>
      <c r="BM143" s="1">
        <f t="shared" si="165"/>
      </c>
      <c r="BN143" s="14">
        <f t="shared" si="180"/>
      </c>
      <c r="BO143" s="1">
        <f t="shared" si="166"/>
      </c>
      <c r="BP143" s="14">
        <f t="shared" si="181"/>
      </c>
      <c r="BQ143" s="1">
        <f t="shared" si="167"/>
      </c>
      <c r="BR143" s="14">
        <f t="shared" si="182"/>
      </c>
      <c r="BS143" s="1">
        <f t="shared" si="168"/>
      </c>
      <c r="BT143" s="14">
        <f t="shared" si="183"/>
      </c>
      <c r="BU143" s="1">
        <f t="shared" si="184"/>
      </c>
      <c r="BV143" s="1">
        <f t="shared" si="185"/>
      </c>
      <c r="BW143" s="1">
        <f t="shared" si="186"/>
      </c>
      <c r="BX143" s="1">
        <f t="shared" si="187"/>
      </c>
      <c r="BY143" s="1">
        <f t="shared" si="188"/>
      </c>
      <c r="BZ143" s="1">
        <f t="shared" si="189"/>
      </c>
      <c r="CA143" s="1">
        <f t="shared" si="190"/>
      </c>
      <c r="CB143" s="1">
        <f t="shared" si="191"/>
      </c>
      <c r="CC143" s="1">
        <f t="shared" si="192"/>
      </c>
      <c r="CD143" s="1">
        <f t="shared" si="193"/>
      </c>
      <c r="CE143" s="1">
        <f t="shared" si="194"/>
      </c>
      <c r="CF143" s="1">
        <f t="shared" si="195"/>
      </c>
      <c r="CG143" s="1">
        <f t="shared" si="196"/>
      </c>
      <c r="CH143" s="1">
        <f t="shared" si="197"/>
      </c>
      <c r="CI143" s="1">
        <f t="shared" si="198"/>
      </c>
      <c r="CJ143" s="1">
        <f t="shared" si="199"/>
      </c>
      <c r="CK143" s="1">
        <f t="shared" si="200"/>
      </c>
      <c r="CL143" s="1">
        <f t="shared" si="201"/>
      </c>
      <c r="CM143" s="1">
        <f t="shared" si="202"/>
      </c>
      <c r="CN143" s="1">
        <f t="shared" si="203"/>
      </c>
      <c r="CO143" s="1">
        <f t="shared" si="204"/>
      </c>
      <c r="CP143" s="1">
        <f t="shared" si="205"/>
      </c>
      <c r="CQ143" s="1">
        <f t="shared" si="206"/>
      </c>
      <c r="CR143" s="1">
        <f t="shared" si="207"/>
      </c>
      <c r="CS143" s="1">
        <f t="shared" si="208"/>
      </c>
      <c r="CT143" s="1">
        <f t="shared" si="209"/>
      </c>
      <c r="CU143" s="1">
        <f t="shared" si="210"/>
      </c>
      <c r="CV143" s="1">
        <f t="shared" si="211"/>
      </c>
      <c r="CW143" s="1">
        <f t="shared" si="212"/>
      </c>
      <c r="CX143" s="1">
        <f t="shared" si="213"/>
      </c>
      <c r="CY143" s="1">
        <f t="shared" si="214"/>
      </c>
      <c r="CZ143" s="1">
        <f t="shared" si="215"/>
      </c>
      <c r="DA143" s="1">
        <f t="shared" si="216"/>
      </c>
      <c r="DB143" s="1">
        <f t="shared" si="217"/>
      </c>
      <c r="DC143" s="1">
        <f t="shared" si="218"/>
      </c>
      <c r="DD143" s="1">
        <f t="shared" si="219"/>
      </c>
      <c r="DE143" s="1">
        <f t="shared" si="220"/>
      </c>
      <c r="DF143" s="1">
        <f t="shared" si="221"/>
      </c>
      <c r="DG143" s="1">
        <f t="shared" si="222"/>
      </c>
      <c r="DH143" s="2">
        <f t="shared" si="223"/>
      </c>
    </row>
    <row r="144" spans="1:112" ht="11.25" customHeight="1" hidden="1">
      <c r="A144" s="1">
        <v>142</v>
      </c>
      <c r="B144" s="1"/>
      <c r="C144" s="1"/>
      <c r="D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E144" s="1">
        <f t="shared" si="146"/>
      </c>
      <c r="AF144" s="1">
        <f t="shared" si="147"/>
      </c>
      <c r="AG144" s="13">
        <f>IF(B144="","",IF(LOOKUP(AF144,'[1]Fresno 2010 Pay Sheet'!$A$5:$A$35,'[1]Fresno 2010 Pay Sheet'!$B$5:$B$35)&gt;0,LOOKUP(AF144,'[1]Fresno 2010 Pay Sheet'!$A$5:$A$35,'[1]Fresno 2010 Pay Sheet'!$B$5:$B$35),0))</f>
      </c>
      <c r="AH144" s="1">
        <f t="shared" si="148"/>
      </c>
      <c r="AI144" s="1">
        <f t="shared" si="149"/>
      </c>
      <c r="AJ144" s="13">
        <f>IF(B144="","",IF(LOOKUP(AI144,'[1]Fresno 2010 Pay Sheet'!$C$5:$C$35,'[1]Fresno 2010 Pay Sheet'!$D$5:$D$35)&gt;0,LOOKUP(AI144,'[1]Fresno 2010 Pay Sheet'!$C$5:$C$35,'[1]Fresno 2010 Pay Sheet'!$D$5:$D$35),0))</f>
      </c>
      <c r="AK144" s="1">
        <f t="shared" si="150"/>
      </c>
      <c r="AL144" s="1">
        <f t="shared" si="151"/>
      </c>
      <c r="AM144" s="13">
        <f>IF(B144="","",IF(LOOKUP(AL144,'[1]Fresno 2010 Pay Sheet'!$E$5:$E$35,'[1]Fresno 2010 Pay Sheet'!$F$5:$F$35)&gt;0,LOOKUP(AL144,'[1]Fresno 2010 Pay Sheet'!$E$5:$E$35,'[1]Fresno 2010 Pay Sheet'!$F$5:$F$35),0))</f>
      </c>
      <c r="AN144" s="1">
        <f t="shared" si="224"/>
      </c>
      <c r="AO144" s="1">
        <f t="shared" si="152"/>
      </c>
      <c r="AP144" s="1">
        <f t="shared" si="153"/>
      </c>
      <c r="AQ144" s="1">
        <f t="shared" si="154"/>
      </c>
      <c r="AR144" s="1">
        <f t="shared" si="169"/>
      </c>
      <c r="AS144" s="1">
        <f t="shared" si="155"/>
      </c>
      <c r="AT144" s="1">
        <f t="shared" si="156"/>
      </c>
      <c r="AU144" s="1">
        <f t="shared" si="170"/>
      </c>
      <c r="AV144" s="1">
        <f t="shared" si="171"/>
      </c>
      <c r="AW144" s="1">
        <f t="shared" si="157"/>
      </c>
      <c r="AX144" s="1">
        <f t="shared" si="172"/>
      </c>
      <c r="AY144" s="1">
        <f t="shared" si="158"/>
      </c>
      <c r="AZ144" s="1">
        <f t="shared" si="173"/>
      </c>
      <c r="BA144" s="1">
        <f t="shared" si="159"/>
      </c>
      <c r="BB144" s="1">
        <f t="shared" si="174"/>
      </c>
      <c r="BC144" s="1">
        <f t="shared" si="160"/>
      </c>
      <c r="BD144" s="1">
        <f t="shared" si="175"/>
      </c>
      <c r="BE144" s="1">
        <f t="shared" si="161"/>
      </c>
      <c r="BF144" s="14">
        <f t="shared" si="176"/>
      </c>
      <c r="BG144" s="1">
        <f t="shared" si="162"/>
      </c>
      <c r="BH144" s="14">
        <f t="shared" si="177"/>
      </c>
      <c r="BI144" s="14">
        <f t="shared" si="163"/>
      </c>
      <c r="BJ144" s="14">
        <f t="shared" si="178"/>
      </c>
      <c r="BK144" s="1">
        <f t="shared" si="164"/>
      </c>
      <c r="BL144" s="14">
        <f t="shared" si="179"/>
      </c>
      <c r="BM144" s="1">
        <f t="shared" si="165"/>
      </c>
      <c r="BN144" s="14">
        <f t="shared" si="180"/>
      </c>
      <c r="BO144" s="1">
        <f t="shared" si="166"/>
      </c>
      <c r="BP144" s="14">
        <f t="shared" si="181"/>
      </c>
      <c r="BQ144" s="1">
        <f t="shared" si="167"/>
      </c>
      <c r="BR144" s="14">
        <f t="shared" si="182"/>
      </c>
      <c r="BS144" s="1">
        <f t="shared" si="168"/>
      </c>
      <c r="BT144" s="14">
        <f t="shared" si="183"/>
      </c>
      <c r="BU144" s="1">
        <f t="shared" si="184"/>
      </c>
      <c r="BV144" s="1">
        <f t="shared" si="185"/>
      </c>
      <c r="BW144" s="1">
        <f t="shared" si="186"/>
      </c>
      <c r="BX144" s="1">
        <f t="shared" si="187"/>
      </c>
      <c r="BY144" s="1">
        <f t="shared" si="188"/>
      </c>
      <c r="BZ144" s="1">
        <f t="shared" si="189"/>
      </c>
      <c r="CA144" s="1">
        <f t="shared" si="190"/>
      </c>
      <c r="CB144" s="1">
        <f t="shared" si="191"/>
      </c>
      <c r="CC144" s="1">
        <f t="shared" si="192"/>
      </c>
      <c r="CD144" s="1">
        <f t="shared" si="193"/>
      </c>
      <c r="CE144" s="1">
        <f t="shared" si="194"/>
      </c>
      <c r="CF144" s="1">
        <f t="shared" si="195"/>
      </c>
      <c r="CG144" s="1">
        <f t="shared" si="196"/>
      </c>
      <c r="CH144" s="1">
        <f t="shared" si="197"/>
      </c>
      <c r="CI144" s="1">
        <f t="shared" si="198"/>
      </c>
      <c r="CJ144" s="1">
        <f t="shared" si="199"/>
      </c>
      <c r="CK144" s="1">
        <f t="shared" si="200"/>
      </c>
      <c r="CL144" s="1">
        <f t="shared" si="201"/>
      </c>
      <c r="CM144" s="1">
        <f t="shared" si="202"/>
      </c>
      <c r="CN144" s="1">
        <f t="shared" si="203"/>
      </c>
      <c r="CO144" s="1">
        <f t="shared" si="204"/>
      </c>
      <c r="CP144" s="1">
        <f t="shared" si="205"/>
      </c>
      <c r="CQ144" s="1">
        <f t="shared" si="206"/>
      </c>
      <c r="CR144" s="1">
        <f t="shared" si="207"/>
      </c>
      <c r="CS144" s="1">
        <f t="shared" si="208"/>
      </c>
      <c r="CT144" s="1">
        <f t="shared" si="209"/>
      </c>
      <c r="CU144" s="1">
        <f t="shared" si="210"/>
      </c>
      <c r="CV144" s="1">
        <f t="shared" si="211"/>
      </c>
      <c r="CW144" s="1">
        <f t="shared" si="212"/>
      </c>
      <c r="CX144" s="1">
        <f t="shared" si="213"/>
      </c>
      <c r="CY144" s="1">
        <f t="shared" si="214"/>
      </c>
      <c r="CZ144" s="1">
        <f t="shared" si="215"/>
      </c>
      <c r="DA144" s="1">
        <f t="shared" si="216"/>
      </c>
      <c r="DB144" s="1">
        <f t="shared" si="217"/>
      </c>
      <c r="DC144" s="1">
        <f t="shared" si="218"/>
      </c>
      <c r="DD144" s="1">
        <f t="shared" si="219"/>
      </c>
      <c r="DE144" s="1">
        <f t="shared" si="220"/>
      </c>
      <c r="DF144" s="1">
        <f t="shared" si="221"/>
      </c>
      <c r="DG144" s="1">
        <f t="shared" si="222"/>
      </c>
      <c r="DH144" s="2">
        <f t="shared" si="223"/>
      </c>
    </row>
    <row r="145" spans="1:112" ht="11.25" customHeight="1" hidden="1">
      <c r="A145" s="1">
        <v>143</v>
      </c>
      <c r="B145" s="1"/>
      <c r="C145" s="1"/>
      <c r="D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E145" s="1">
        <f t="shared" si="146"/>
      </c>
      <c r="AF145" s="1">
        <f t="shared" si="147"/>
      </c>
      <c r="AG145" s="13">
        <f>IF(B145="","",IF(LOOKUP(AF145,'[1]Fresno 2010 Pay Sheet'!$A$5:$A$35,'[1]Fresno 2010 Pay Sheet'!$B$5:$B$35)&gt;0,LOOKUP(AF145,'[1]Fresno 2010 Pay Sheet'!$A$5:$A$35,'[1]Fresno 2010 Pay Sheet'!$B$5:$B$35),0))</f>
      </c>
      <c r="AH145" s="1">
        <f t="shared" si="148"/>
      </c>
      <c r="AI145" s="1">
        <f t="shared" si="149"/>
      </c>
      <c r="AJ145" s="13">
        <f>IF(B145="","",IF(LOOKUP(AI145,'[1]Fresno 2010 Pay Sheet'!$C$5:$C$35,'[1]Fresno 2010 Pay Sheet'!$D$5:$D$35)&gt;0,LOOKUP(AI145,'[1]Fresno 2010 Pay Sheet'!$C$5:$C$35,'[1]Fresno 2010 Pay Sheet'!$D$5:$D$35),0))</f>
      </c>
      <c r="AK145" s="1">
        <f t="shared" si="150"/>
      </c>
      <c r="AL145" s="1">
        <f t="shared" si="151"/>
      </c>
      <c r="AM145" s="13">
        <f>IF(B145="","",IF(LOOKUP(AL145,'[1]Fresno 2010 Pay Sheet'!$E$5:$E$35,'[1]Fresno 2010 Pay Sheet'!$F$5:$F$35)&gt;0,LOOKUP(AL145,'[1]Fresno 2010 Pay Sheet'!$E$5:$E$35,'[1]Fresno 2010 Pay Sheet'!$F$5:$F$35),0))</f>
      </c>
      <c r="AN145" s="1">
        <f t="shared" si="224"/>
      </c>
      <c r="AO145" s="1">
        <f t="shared" si="152"/>
      </c>
      <c r="AP145" s="1">
        <f t="shared" si="153"/>
      </c>
      <c r="AQ145" s="1">
        <f t="shared" si="154"/>
      </c>
      <c r="AR145" s="1">
        <f t="shared" si="169"/>
      </c>
      <c r="AS145" s="1">
        <f t="shared" si="155"/>
      </c>
      <c r="AT145" s="1">
        <f t="shared" si="156"/>
      </c>
      <c r="AU145" s="1">
        <f t="shared" si="170"/>
      </c>
      <c r="AV145" s="1">
        <f t="shared" si="171"/>
      </c>
      <c r="AW145" s="1">
        <f t="shared" si="157"/>
      </c>
      <c r="AX145" s="1">
        <f t="shared" si="172"/>
      </c>
      <c r="AY145" s="1">
        <f t="shared" si="158"/>
      </c>
      <c r="AZ145" s="1">
        <f t="shared" si="173"/>
      </c>
      <c r="BA145" s="1">
        <f t="shared" si="159"/>
      </c>
      <c r="BB145" s="1">
        <f t="shared" si="174"/>
      </c>
      <c r="BC145" s="1">
        <f t="shared" si="160"/>
      </c>
      <c r="BD145" s="1">
        <f t="shared" si="175"/>
      </c>
      <c r="BE145" s="1">
        <f t="shared" si="161"/>
      </c>
      <c r="BF145" s="14">
        <f t="shared" si="176"/>
      </c>
      <c r="BG145" s="1">
        <f t="shared" si="162"/>
      </c>
      <c r="BH145" s="14">
        <f t="shared" si="177"/>
      </c>
      <c r="BI145" s="14">
        <f t="shared" si="163"/>
      </c>
      <c r="BJ145" s="14">
        <f t="shared" si="178"/>
      </c>
      <c r="BK145" s="1">
        <f t="shared" si="164"/>
      </c>
      <c r="BL145" s="14">
        <f t="shared" si="179"/>
      </c>
      <c r="BM145" s="1">
        <f t="shared" si="165"/>
      </c>
      <c r="BN145" s="14">
        <f t="shared" si="180"/>
      </c>
      <c r="BO145" s="1">
        <f t="shared" si="166"/>
      </c>
      <c r="BP145" s="14">
        <f t="shared" si="181"/>
      </c>
      <c r="BQ145" s="1">
        <f t="shared" si="167"/>
      </c>
      <c r="BR145" s="14">
        <f t="shared" si="182"/>
      </c>
      <c r="BS145" s="1">
        <f t="shared" si="168"/>
      </c>
      <c r="BT145" s="14">
        <f t="shared" si="183"/>
      </c>
      <c r="BU145" s="1">
        <f t="shared" si="184"/>
      </c>
      <c r="BV145" s="1">
        <f t="shared" si="185"/>
      </c>
      <c r="BW145" s="1">
        <f t="shared" si="186"/>
      </c>
      <c r="BX145" s="1">
        <f t="shared" si="187"/>
      </c>
      <c r="BY145" s="1">
        <f t="shared" si="188"/>
      </c>
      <c r="BZ145" s="1">
        <f t="shared" si="189"/>
      </c>
      <c r="CA145" s="1">
        <f t="shared" si="190"/>
      </c>
      <c r="CB145" s="1">
        <f t="shared" si="191"/>
      </c>
      <c r="CC145" s="1">
        <f t="shared" si="192"/>
      </c>
      <c r="CD145" s="1">
        <f t="shared" si="193"/>
      </c>
      <c r="CE145" s="1">
        <f t="shared" si="194"/>
      </c>
      <c r="CF145" s="1">
        <f t="shared" si="195"/>
      </c>
      <c r="CG145" s="1">
        <f t="shared" si="196"/>
      </c>
      <c r="CH145" s="1">
        <f t="shared" si="197"/>
      </c>
      <c r="CI145" s="1">
        <f t="shared" si="198"/>
      </c>
      <c r="CJ145" s="1">
        <f t="shared" si="199"/>
      </c>
      <c r="CK145" s="1">
        <f t="shared" si="200"/>
      </c>
      <c r="CL145" s="1">
        <f t="shared" si="201"/>
      </c>
      <c r="CM145" s="1">
        <f t="shared" si="202"/>
      </c>
      <c r="CN145" s="1">
        <f t="shared" si="203"/>
      </c>
      <c r="CO145" s="1">
        <f t="shared" si="204"/>
      </c>
      <c r="CP145" s="1">
        <f t="shared" si="205"/>
      </c>
      <c r="CQ145" s="1">
        <f t="shared" si="206"/>
      </c>
      <c r="CR145" s="1">
        <f t="shared" si="207"/>
      </c>
      <c r="CS145" s="1">
        <f t="shared" si="208"/>
      </c>
      <c r="CT145" s="1">
        <f t="shared" si="209"/>
      </c>
      <c r="CU145" s="1">
        <f t="shared" si="210"/>
      </c>
      <c r="CV145" s="1">
        <f t="shared" si="211"/>
      </c>
      <c r="CW145" s="1">
        <f t="shared" si="212"/>
      </c>
      <c r="CX145" s="1">
        <f t="shared" si="213"/>
      </c>
      <c r="CY145" s="1">
        <f t="shared" si="214"/>
      </c>
      <c r="CZ145" s="1">
        <f t="shared" si="215"/>
      </c>
      <c r="DA145" s="1">
        <f t="shared" si="216"/>
      </c>
      <c r="DB145" s="1">
        <f t="shared" si="217"/>
      </c>
      <c r="DC145" s="1">
        <f t="shared" si="218"/>
      </c>
      <c r="DD145" s="1">
        <f t="shared" si="219"/>
      </c>
      <c r="DE145" s="1">
        <f t="shared" si="220"/>
      </c>
      <c r="DF145" s="1">
        <f t="shared" si="221"/>
      </c>
      <c r="DG145" s="1">
        <f t="shared" si="222"/>
      </c>
      <c r="DH145" s="2">
        <f t="shared" si="223"/>
      </c>
    </row>
    <row r="146" spans="1:112" ht="11.25" customHeight="1" hidden="1">
      <c r="A146" s="1">
        <v>144</v>
      </c>
      <c r="B146" s="1"/>
      <c r="C146" s="1"/>
      <c r="D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E146" s="1">
        <f t="shared" si="146"/>
      </c>
      <c r="AF146" s="1">
        <f t="shared" si="147"/>
      </c>
      <c r="AG146" s="13">
        <f>IF(B146="","",IF(LOOKUP(AF146,'[1]Fresno 2010 Pay Sheet'!$A$5:$A$35,'[1]Fresno 2010 Pay Sheet'!$B$5:$B$35)&gt;0,LOOKUP(AF146,'[1]Fresno 2010 Pay Sheet'!$A$5:$A$35,'[1]Fresno 2010 Pay Sheet'!$B$5:$B$35),0))</f>
      </c>
      <c r="AH146" s="1">
        <f t="shared" si="148"/>
      </c>
      <c r="AI146" s="1">
        <f t="shared" si="149"/>
      </c>
      <c r="AJ146" s="13">
        <f>IF(B146="","",IF(LOOKUP(AI146,'[1]Fresno 2010 Pay Sheet'!$C$5:$C$35,'[1]Fresno 2010 Pay Sheet'!$D$5:$D$35)&gt;0,LOOKUP(AI146,'[1]Fresno 2010 Pay Sheet'!$C$5:$C$35,'[1]Fresno 2010 Pay Sheet'!$D$5:$D$35),0))</f>
      </c>
      <c r="AK146" s="1">
        <f t="shared" si="150"/>
      </c>
      <c r="AL146" s="1">
        <f t="shared" si="151"/>
      </c>
      <c r="AM146" s="13">
        <f>IF(B146="","",IF(LOOKUP(AL146,'[1]Fresno 2010 Pay Sheet'!$E$5:$E$35,'[1]Fresno 2010 Pay Sheet'!$F$5:$F$35)&gt;0,LOOKUP(AL146,'[1]Fresno 2010 Pay Sheet'!$E$5:$E$35,'[1]Fresno 2010 Pay Sheet'!$F$5:$F$35),0))</f>
      </c>
      <c r="AN146" s="1">
        <f t="shared" si="224"/>
      </c>
      <c r="AO146" s="1">
        <f t="shared" si="152"/>
      </c>
      <c r="AP146" s="1">
        <f t="shared" si="153"/>
      </c>
      <c r="AQ146" s="1">
        <f t="shared" si="154"/>
      </c>
      <c r="AR146" s="1">
        <f t="shared" si="169"/>
      </c>
      <c r="AS146" s="1">
        <f t="shared" si="155"/>
      </c>
      <c r="AT146" s="1">
        <f t="shared" si="156"/>
      </c>
      <c r="AU146" s="1">
        <f t="shared" si="170"/>
      </c>
      <c r="AV146" s="1">
        <f t="shared" si="171"/>
      </c>
      <c r="AW146" s="1">
        <f t="shared" si="157"/>
      </c>
      <c r="AX146" s="1">
        <f t="shared" si="172"/>
      </c>
      <c r="AY146" s="1">
        <f t="shared" si="158"/>
      </c>
      <c r="AZ146" s="1">
        <f t="shared" si="173"/>
      </c>
      <c r="BA146" s="1">
        <f t="shared" si="159"/>
      </c>
      <c r="BB146" s="1">
        <f t="shared" si="174"/>
      </c>
      <c r="BC146" s="1">
        <f t="shared" si="160"/>
      </c>
      <c r="BD146" s="1">
        <f t="shared" si="175"/>
      </c>
      <c r="BE146" s="1">
        <f t="shared" si="161"/>
      </c>
      <c r="BF146" s="14">
        <f t="shared" si="176"/>
      </c>
      <c r="BG146" s="1">
        <f t="shared" si="162"/>
      </c>
      <c r="BH146" s="14">
        <f t="shared" si="177"/>
      </c>
      <c r="BI146" s="14">
        <f t="shared" si="163"/>
      </c>
      <c r="BJ146" s="14">
        <f t="shared" si="178"/>
      </c>
      <c r="BK146" s="1">
        <f t="shared" si="164"/>
      </c>
      <c r="BL146" s="14">
        <f t="shared" si="179"/>
      </c>
      <c r="BM146" s="1">
        <f t="shared" si="165"/>
      </c>
      <c r="BN146" s="14">
        <f t="shared" si="180"/>
      </c>
      <c r="BO146" s="1">
        <f t="shared" si="166"/>
      </c>
      <c r="BP146" s="14">
        <f t="shared" si="181"/>
      </c>
      <c r="BQ146" s="1">
        <f t="shared" si="167"/>
      </c>
      <c r="BR146" s="14">
        <f t="shared" si="182"/>
      </c>
      <c r="BS146" s="1">
        <f t="shared" si="168"/>
      </c>
      <c r="BT146" s="14">
        <f t="shared" si="183"/>
      </c>
      <c r="BU146" s="1">
        <f t="shared" si="184"/>
      </c>
      <c r="BV146" s="1">
        <f t="shared" si="185"/>
      </c>
      <c r="BW146" s="1">
        <f t="shared" si="186"/>
      </c>
      <c r="BX146" s="1">
        <f t="shared" si="187"/>
      </c>
      <c r="BY146" s="1">
        <f t="shared" si="188"/>
      </c>
      <c r="BZ146" s="1">
        <f t="shared" si="189"/>
      </c>
      <c r="CA146" s="1">
        <f t="shared" si="190"/>
      </c>
      <c r="CB146" s="1">
        <f t="shared" si="191"/>
      </c>
      <c r="CC146" s="1">
        <f t="shared" si="192"/>
      </c>
      <c r="CD146" s="1">
        <f t="shared" si="193"/>
      </c>
      <c r="CE146" s="1">
        <f t="shared" si="194"/>
      </c>
      <c r="CF146" s="1">
        <f t="shared" si="195"/>
      </c>
      <c r="CG146" s="1">
        <f t="shared" si="196"/>
      </c>
      <c r="CH146" s="1">
        <f t="shared" si="197"/>
      </c>
      <c r="CI146" s="1">
        <f t="shared" si="198"/>
      </c>
      <c r="CJ146" s="1">
        <f t="shared" si="199"/>
      </c>
      <c r="CK146" s="1">
        <f t="shared" si="200"/>
      </c>
      <c r="CL146" s="1">
        <f t="shared" si="201"/>
      </c>
      <c r="CM146" s="1">
        <f t="shared" si="202"/>
      </c>
      <c r="CN146" s="1">
        <f t="shared" si="203"/>
      </c>
      <c r="CO146" s="1">
        <f t="shared" si="204"/>
      </c>
      <c r="CP146" s="1">
        <f t="shared" si="205"/>
      </c>
      <c r="CQ146" s="1">
        <f t="shared" si="206"/>
      </c>
      <c r="CR146" s="1">
        <f t="shared" si="207"/>
      </c>
      <c r="CS146" s="1">
        <f t="shared" si="208"/>
      </c>
      <c r="CT146" s="1">
        <f t="shared" si="209"/>
      </c>
      <c r="CU146" s="1">
        <f t="shared" si="210"/>
      </c>
      <c r="CV146" s="1">
        <f t="shared" si="211"/>
      </c>
      <c r="CW146" s="1">
        <f t="shared" si="212"/>
      </c>
      <c r="CX146" s="1">
        <f t="shared" si="213"/>
      </c>
      <c r="CY146" s="1">
        <f t="shared" si="214"/>
      </c>
      <c r="CZ146" s="1">
        <f t="shared" si="215"/>
      </c>
      <c r="DA146" s="1">
        <f t="shared" si="216"/>
      </c>
      <c r="DB146" s="1">
        <f t="shared" si="217"/>
      </c>
      <c r="DC146" s="1">
        <f t="shared" si="218"/>
      </c>
      <c r="DD146" s="1">
        <f t="shared" si="219"/>
      </c>
      <c r="DE146" s="1">
        <f t="shared" si="220"/>
      </c>
      <c r="DF146" s="1">
        <f t="shared" si="221"/>
      </c>
      <c r="DG146" s="1">
        <f t="shared" si="222"/>
      </c>
      <c r="DH146" s="2">
        <f t="shared" si="223"/>
      </c>
    </row>
    <row r="147" spans="1:112" ht="11.25" customHeight="1" hidden="1">
      <c r="A147" s="1">
        <v>145</v>
      </c>
      <c r="B147" s="1"/>
      <c r="C147" s="1"/>
      <c r="D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E147" s="1">
        <f t="shared" si="146"/>
      </c>
      <c r="AF147" s="1">
        <f t="shared" si="147"/>
      </c>
      <c r="AG147" s="13">
        <f>IF(B147="","",IF(LOOKUP(AF147,'[1]Fresno 2010 Pay Sheet'!$A$5:$A$35,'[1]Fresno 2010 Pay Sheet'!$B$5:$B$35)&gt;0,LOOKUP(AF147,'[1]Fresno 2010 Pay Sheet'!$A$5:$A$35,'[1]Fresno 2010 Pay Sheet'!$B$5:$B$35),0))</f>
      </c>
      <c r="AH147" s="1">
        <f t="shared" si="148"/>
      </c>
      <c r="AI147" s="1">
        <f t="shared" si="149"/>
      </c>
      <c r="AJ147" s="13">
        <f>IF(B147="","",IF(LOOKUP(AI147,'[1]Fresno 2010 Pay Sheet'!$C$5:$C$35,'[1]Fresno 2010 Pay Sheet'!$D$5:$D$35)&gt;0,LOOKUP(AI147,'[1]Fresno 2010 Pay Sheet'!$C$5:$C$35,'[1]Fresno 2010 Pay Sheet'!$D$5:$D$35),0))</f>
      </c>
      <c r="AK147" s="1">
        <f t="shared" si="150"/>
      </c>
      <c r="AL147" s="1">
        <f t="shared" si="151"/>
      </c>
      <c r="AM147" s="13">
        <f>IF(B147="","",IF(LOOKUP(AL147,'[1]Fresno 2010 Pay Sheet'!$E$5:$E$35,'[1]Fresno 2010 Pay Sheet'!$F$5:$F$35)&gt;0,LOOKUP(AL147,'[1]Fresno 2010 Pay Sheet'!$E$5:$E$35,'[1]Fresno 2010 Pay Sheet'!$F$5:$F$35),0))</f>
      </c>
      <c r="AN147" s="1">
        <f t="shared" si="224"/>
      </c>
      <c r="AO147" s="1">
        <f t="shared" si="152"/>
      </c>
      <c r="AP147" s="1">
        <f t="shared" si="153"/>
      </c>
      <c r="AQ147" s="1">
        <f t="shared" si="154"/>
      </c>
      <c r="AR147" s="1">
        <f t="shared" si="169"/>
      </c>
      <c r="AS147" s="1">
        <f t="shared" si="155"/>
      </c>
      <c r="AT147" s="1">
        <f t="shared" si="156"/>
      </c>
      <c r="AU147" s="1">
        <f t="shared" si="170"/>
      </c>
      <c r="AV147" s="1">
        <f t="shared" si="171"/>
      </c>
      <c r="AW147" s="1">
        <f t="shared" si="157"/>
      </c>
      <c r="AX147" s="1">
        <f t="shared" si="172"/>
      </c>
      <c r="AY147" s="1">
        <f t="shared" si="158"/>
      </c>
      <c r="AZ147" s="1">
        <f t="shared" si="173"/>
      </c>
      <c r="BA147" s="1">
        <f t="shared" si="159"/>
      </c>
      <c r="BB147" s="1">
        <f t="shared" si="174"/>
      </c>
      <c r="BC147" s="1">
        <f t="shared" si="160"/>
      </c>
      <c r="BD147" s="1">
        <f t="shared" si="175"/>
      </c>
      <c r="BE147" s="1">
        <f t="shared" si="161"/>
      </c>
      <c r="BF147" s="14">
        <f t="shared" si="176"/>
      </c>
      <c r="BG147" s="1">
        <f t="shared" si="162"/>
      </c>
      <c r="BH147" s="14">
        <f t="shared" si="177"/>
      </c>
      <c r="BI147" s="14">
        <f t="shared" si="163"/>
      </c>
      <c r="BJ147" s="14">
        <f t="shared" si="178"/>
      </c>
      <c r="BK147" s="1">
        <f t="shared" si="164"/>
      </c>
      <c r="BL147" s="14">
        <f t="shared" si="179"/>
      </c>
      <c r="BM147" s="1">
        <f t="shared" si="165"/>
      </c>
      <c r="BN147" s="14">
        <f t="shared" si="180"/>
      </c>
      <c r="BO147" s="1">
        <f t="shared" si="166"/>
      </c>
      <c r="BP147" s="14">
        <f t="shared" si="181"/>
      </c>
      <c r="BQ147" s="1">
        <f t="shared" si="167"/>
      </c>
      <c r="BR147" s="14">
        <f t="shared" si="182"/>
      </c>
      <c r="BS147" s="1">
        <f t="shared" si="168"/>
      </c>
      <c r="BT147" s="14">
        <f t="shared" si="183"/>
      </c>
      <c r="BU147" s="1">
        <f t="shared" si="184"/>
      </c>
      <c r="BV147" s="1">
        <f t="shared" si="185"/>
      </c>
      <c r="BW147" s="1">
        <f t="shared" si="186"/>
      </c>
      <c r="BX147" s="1">
        <f t="shared" si="187"/>
      </c>
      <c r="BY147" s="1">
        <f t="shared" si="188"/>
      </c>
      <c r="BZ147" s="1">
        <f t="shared" si="189"/>
      </c>
      <c r="CA147" s="1">
        <f t="shared" si="190"/>
      </c>
      <c r="CB147" s="1">
        <f t="shared" si="191"/>
      </c>
      <c r="CC147" s="1">
        <f t="shared" si="192"/>
      </c>
      <c r="CD147" s="1">
        <f t="shared" si="193"/>
      </c>
      <c r="CE147" s="1">
        <f t="shared" si="194"/>
      </c>
      <c r="CF147" s="1">
        <f t="shared" si="195"/>
      </c>
      <c r="CG147" s="1">
        <f t="shared" si="196"/>
      </c>
      <c r="CH147" s="1">
        <f t="shared" si="197"/>
      </c>
      <c r="CI147" s="1">
        <f t="shared" si="198"/>
      </c>
      <c r="CJ147" s="1">
        <f t="shared" si="199"/>
      </c>
      <c r="CK147" s="1">
        <f t="shared" si="200"/>
      </c>
      <c r="CL147" s="1">
        <f t="shared" si="201"/>
      </c>
      <c r="CM147" s="1">
        <f t="shared" si="202"/>
      </c>
      <c r="CN147" s="1">
        <f t="shared" si="203"/>
      </c>
      <c r="CO147" s="1">
        <f t="shared" si="204"/>
      </c>
      <c r="CP147" s="1">
        <f t="shared" si="205"/>
      </c>
      <c r="CQ147" s="1">
        <f t="shared" si="206"/>
      </c>
      <c r="CR147" s="1">
        <f t="shared" si="207"/>
      </c>
      <c r="CS147" s="1">
        <f t="shared" si="208"/>
      </c>
      <c r="CT147" s="1">
        <f t="shared" si="209"/>
      </c>
      <c r="CU147" s="1">
        <f t="shared" si="210"/>
      </c>
      <c r="CV147" s="1">
        <f t="shared" si="211"/>
      </c>
      <c r="CW147" s="1">
        <f t="shared" si="212"/>
      </c>
      <c r="CX147" s="1">
        <f t="shared" si="213"/>
      </c>
      <c r="CY147" s="1">
        <f t="shared" si="214"/>
      </c>
      <c r="CZ147" s="1">
        <f t="shared" si="215"/>
      </c>
      <c r="DA147" s="1">
        <f t="shared" si="216"/>
      </c>
      <c r="DB147" s="1">
        <f t="shared" si="217"/>
      </c>
      <c r="DC147" s="1">
        <f t="shared" si="218"/>
      </c>
      <c r="DD147" s="1">
        <f t="shared" si="219"/>
      </c>
      <c r="DE147" s="1">
        <f t="shared" si="220"/>
      </c>
      <c r="DF147" s="1">
        <f t="shared" si="221"/>
      </c>
      <c r="DG147" s="1">
        <f t="shared" si="222"/>
      </c>
      <c r="DH147" s="2">
        <f t="shared" si="223"/>
      </c>
    </row>
    <row r="148" spans="1:112" ht="11.25" customHeight="1" hidden="1">
      <c r="A148" s="1">
        <v>146</v>
      </c>
      <c r="B148" s="1"/>
      <c r="C148" s="1"/>
      <c r="D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E148" s="1">
        <f t="shared" si="146"/>
      </c>
      <c r="AF148" s="1">
        <f t="shared" si="147"/>
      </c>
      <c r="AG148" s="13">
        <f>IF(B148="","",IF(LOOKUP(AF148,'[1]Fresno 2010 Pay Sheet'!$A$5:$A$35,'[1]Fresno 2010 Pay Sheet'!$B$5:$B$35)&gt;0,LOOKUP(AF148,'[1]Fresno 2010 Pay Sheet'!$A$5:$A$35,'[1]Fresno 2010 Pay Sheet'!$B$5:$B$35),0))</f>
      </c>
      <c r="AH148" s="1">
        <f t="shared" si="148"/>
      </c>
      <c r="AI148" s="1">
        <f t="shared" si="149"/>
      </c>
      <c r="AJ148" s="13">
        <f>IF(B148="","",IF(LOOKUP(AI148,'[1]Fresno 2010 Pay Sheet'!$C$5:$C$35,'[1]Fresno 2010 Pay Sheet'!$D$5:$D$35)&gt;0,LOOKUP(AI148,'[1]Fresno 2010 Pay Sheet'!$C$5:$C$35,'[1]Fresno 2010 Pay Sheet'!$D$5:$D$35),0))</f>
      </c>
      <c r="AK148" s="1">
        <f t="shared" si="150"/>
      </c>
      <c r="AL148" s="1">
        <f t="shared" si="151"/>
      </c>
      <c r="AM148" s="13">
        <f>IF(B148="","",IF(LOOKUP(AL148,'[1]Fresno 2010 Pay Sheet'!$E$5:$E$35,'[1]Fresno 2010 Pay Sheet'!$F$5:$F$35)&gt;0,LOOKUP(AL148,'[1]Fresno 2010 Pay Sheet'!$E$5:$E$35,'[1]Fresno 2010 Pay Sheet'!$F$5:$F$35),0))</f>
      </c>
      <c r="AN148" s="1">
        <f t="shared" si="224"/>
      </c>
      <c r="AO148" s="1">
        <f t="shared" si="152"/>
      </c>
      <c r="AP148" s="1">
        <f t="shared" si="153"/>
      </c>
      <c r="AQ148" s="1">
        <f t="shared" si="154"/>
      </c>
      <c r="AR148" s="1">
        <f t="shared" si="169"/>
      </c>
      <c r="AS148" s="1">
        <f t="shared" si="155"/>
      </c>
      <c r="AT148" s="1">
        <f t="shared" si="156"/>
      </c>
      <c r="AU148" s="1">
        <f t="shared" si="170"/>
      </c>
      <c r="AV148" s="1">
        <f t="shared" si="171"/>
      </c>
      <c r="AW148" s="1">
        <f t="shared" si="157"/>
      </c>
      <c r="AX148" s="1">
        <f t="shared" si="172"/>
      </c>
      <c r="AY148" s="1">
        <f t="shared" si="158"/>
      </c>
      <c r="AZ148" s="1">
        <f t="shared" si="173"/>
      </c>
      <c r="BA148" s="1">
        <f t="shared" si="159"/>
      </c>
      <c r="BB148" s="1">
        <f t="shared" si="174"/>
      </c>
      <c r="BC148" s="1">
        <f t="shared" si="160"/>
      </c>
      <c r="BD148" s="1">
        <f t="shared" si="175"/>
      </c>
      <c r="BE148" s="1">
        <f t="shared" si="161"/>
      </c>
      <c r="BF148" s="14">
        <f t="shared" si="176"/>
      </c>
      <c r="BG148" s="1">
        <f t="shared" si="162"/>
      </c>
      <c r="BH148" s="14">
        <f t="shared" si="177"/>
      </c>
      <c r="BI148" s="14">
        <f t="shared" si="163"/>
      </c>
      <c r="BJ148" s="14">
        <f t="shared" si="178"/>
      </c>
      <c r="BK148" s="1">
        <f t="shared" si="164"/>
      </c>
      <c r="BL148" s="14">
        <f t="shared" si="179"/>
      </c>
      <c r="BM148" s="1">
        <f t="shared" si="165"/>
      </c>
      <c r="BN148" s="14">
        <f t="shared" si="180"/>
      </c>
      <c r="BO148" s="1">
        <f t="shared" si="166"/>
      </c>
      <c r="BP148" s="14">
        <f t="shared" si="181"/>
      </c>
      <c r="BQ148" s="1">
        <f t="shared" si="167"/>
      </c>
      <c r="BR148" s="14">
        <f t="shared" si="182"/>
      </c>
      <c r="BS148" s="1">
        <f t="shared" si="168"/>
      </c>
      <c r="BT148" s="14">
        <f t="shared" si="183"/>
      </c>
      <c r="BU148" s="1">
        <f t="shared" si="184"/>
      </c>
      <c r="BV148" s="1">
        <f t="shared" si="185"/>
      </c>
      <c r="BW148" s="1">
        <f t="shared" si="186"/>
      </c>
      <c r="BX148" s="1">
        <f t="shared" si="187"/>
      </c>
      <c r="BY148" s="1">
        <f t="shared" si="188"/>
      </c>
      <c r="BZ148" s="1">
        <f t="shared" si="189"/>
      </c>
      <c r="CA148" s="1">
        <f t="shared" si="190"/>
      </c>
      <c r="CB148" s="1">
        <f t="shared" si="191"/>
      </c>
      <c r="CC148" s="1">
        <f t="shared" si="192"/>
      </c>
      <c r="CD148" s="1">
        <f t="shared" si="193"/>
      </c>
      <c r="CE148" s="1">
        <f t="shared" si="194"/>
      </c>
      <c r="CF148" s="1">
        <f t="shared" si="195"/>
      </c>
      <c r="CG148" s="1">
        <f t="shared" si="196"/>
      </c>
      <c r="CH148" s="1">
        <f t="shared" si="197"/>
      </c>
      <c r="CI148" s="1">
        <f t="shared" si="198"/>
      </c>
      <c r="CJ148" s="1">
        <f t="shared" si="199"/>
      </c>
      <c r="CK148" s="1">
        <f t="shared" si="200"/>
      </c>
      <c r="CL148" s="1">
        <f t="shared" si="201"/>
      </c>
      <c r="CM148" s="1">
        <f t="shared" si="202"/>
      </c>
      <c r="CN148" s="1">
        <f t="shared" si="203"/>
      </c>
      <c r="CO148" s="1">
        <f t="shared" si="204"/>
      </c>
      <c r="CP148" s="1">
        <f t="shared" si="205"/>
      </c>
      <c r="CQ148" s="1">
        <f t="shared" si="206"/>
      </c>
      <c r="CR148" s="1">
        <f t="shared" si="207"/>
      </c>
      <c r="CS148" s="1">
        <f t="shared" si="208"/>
      </c>
      <c r="CT148" s="1">
        <f t="shared" si="209"/>
      </c>
      <c r="CU148" s="1">
        <f t="shared" si="210"/>
      </c>
      <c r="CV148" s="1">
        <f t="shared" si="211"/>
      </c>
      <c r="CW148" s="1">
        <f t="shared" si="212"/>
      </c>
      <c r="CX148" s="1">
        <f t="shared" si="213"/>
      </c>
      <c r="CY148" s="1">
        <f t="shared" si="214"/>
      </c>
      <c r="CZ148" s="1">
        <f t="shared" si="215"/>
      </c>
      <c r="DA148" s="1">
        <f t="shared" si="216"/>
      </c>
      <c r="DB148" s="1">
        <f t="shared" si="217"/>
      </c>
      <c r="DC148" s="1">
        <f t="shared" si="218"/>
      </c>
      <c r="DD148" s="1">
        <f t="shared" si="219"/>
      </c>
      <c r="DE148" s="1">
        <f t="shared" si="220"/>
      </c>
      <c r="DF148" s="1">
        <f t="shared" si="221"/>
      </c>
      <c r="DG148" s="1">
        <f t="shared" si="222"/>
      </c>
      <c r="DH148" s="2">
        <f t="shared" si="223"/>
      </c>
    </row>
    <row r="149" spans="1:112" ht="11.25" customHeight="1" hidden="1">
      <c r="A149" s="1">
        <v>147</v>
      </c>
      <c r="B149" s="1"/>
      <c r="C149" s="1"/>
      <c r="D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E149" s="1">
        <f t="shared" si="146"/>
      </c>
      <c r="AF149" s="1">
        <f t="shared" si="147"/>
      </c>
      <c r="AG149" s="13">
        <f>IF(B149="","",IF(LOOKUP(AF149,'[1]Fresno 2010 Pay Sheet'!$A$5:$A$35,'[1]Fresno 2010 Pay Sheet'!$B$5:$B$35)&gt;0,LOOKUP(AF149,'[1]Fresno 2010 Pay Sheet'!$A$5:$A$35,'[1]Fresno 2010 Pay Sheet'!$B$5:$B$35),0))</f>
      </c>
      <c r="AH149" s="1">
        <f t="shared" si="148"/>
      </c>
      <c r="AI149" s="1">
        <f t="shared" si="149"/>
      </c>
      <c r="AJ149" s="13">
        <f>IF(B149="","",IF(LOOKUP(AI149,'[1]Fresno 2010 Pay Sheet'!$C$5:$C$35,'[1]Fresno 2010 Pay Sheet'!$D$5:$D$35)&gt;0,LOOKUP(AI149,'[1]Fresno 2010 Pay Sheet'!$C$5:$C$35,'[1]Fresno 2010 Pay Sheet'!$D$5:$D$35),0))</f>
      </c>
      <c r="AK149" s="1">
        <f t="shared" si="150"/>
      </c>
      <c r="AL149" s="1">
        <f t="shared" si="151"/>
      </c>
      <c r="AM149" s="13">
        <f>IF(B149="","",IF(LOOKUP(AL149,'[1]Fresno 2010 Pay Sheet'!$E$5:$E$35,'[1]Fresno 2010 Pay Sheet'!$F$5:$F$35)&gt;0,LOOKUP(AL149,'[1]Fresno 2010 Pay Sheet'!$E$5:$E$35,'[1]Fresno 2010 Pay Sheet'!$F$5:$F$35),0))</f>
      </c>
      <c r="AN149" s="1">
        <f t="shared" si="224"/>
      </c>
      <c r="AO149" s="1">
        <f t="shared" si="152"/>
      </c>
      <c r="AP149" s="1">
        <f t="shared" si="153"/>
      </c>
      <c r="AQ149" s="1">
        <f t="shared" si="154"/>
      </c>
      <c r="AR149" s="1">
        <f t="shared" si="169"/>
      </c>
      <c r="AS149" s="1">
        <f t="shared" si="155"/>
      </c>
      <c r="AT149" s="1">
        <f t="shared" si="156"/>
      </c>
      <c r="AU149" s="1">
        <f t="shared" si="170"/>
      </c>
      <c r="AV149" s="1">
        <f t="shared" si="171"/>
      </c>
      <c r="AW149" s="1">
        <f t="shared" si="157"/>
      </c>
      <c r="AX149" s="1">
        <f t="shared" si="172"/>
      </c>
      <c r="AY149" s="1">
        <f t="shared" si="158"/>
      </c>
      <c r="AZ149" s="1">
        <f t="shared" si="173"/>
      </c>
      <c r="BA149" s="1">
        <f t="shared" si="159"/>
      </c>
      <c r="BB149" s="1">
        <f t="shared" si="174"/>
      </c>
      <c r="BC149" s="1">
        <f t="shared" si="160"/>
      </c>
      <c r="BD149" s="1">
        <f t="shared" si="175"/>
      </c>
      <c r="BE149" s="1">
        <f t="shared" si="161"/>
      </c>
      <c r="BF149" s="14">
        <f t="shared" si="176"/>
      </c>
      <c r="BG149" s="1">
        <f t="shared" si="162"/>
      </c>
      <c r="BH149" s="14">
        <f t="shared" si="177"/>
      </c>
      <c r="BI149" s="14">
        <f t="shared" si="163"/>
      </c>
      <c r="BJ149" s="14">
        <f t="shared" si="178"/>
      </c>
      <c r="BK149" s="1">
        <f t="shared" si="164"/>
      </c>
      <c r="BL149" s="14">
        <f t="shared" si="179"/>
      </c>
      <c r="BM149" s="1">
        <f t="shared" si="165"/>
      </c>
      <c r="BN149" s="14">
        <f t="shared" si="180"/>
      </c>
      <c r="BO149" s="1">
        <f t="shared" si="166"/>
      </c>
      <c r="BP149" s="14">
        <f t="shared" si="181"/>
      </c>
      <c r="BQ149" s="1">
        <f t="shared" si="167"/>
      </c>
      <c r="BR149" s="14">
        <f t="shared" si="182"/>
      </c>
      <c r="BS149" s="1">
        <f t="shared" si="168"/>
      </c>
      <c r="BT149" s="14">
        <f t="shared" si="183"/>
      </c>
      <c r="BU149" s="1">
        <f t="shared" si="184"/>
      </c>
      <c r="BV149" s="1">
        <f t="shared" si="185"/>
      </c>
      <c r="BW149" s="1">
        <f t="shared" si="186"/>
      </c>
      <c r="BX149" s="1">
        <f t="shared" si="187"/>
      </c>
      <c r="BY149" s="1">
        <f t="shared" si="188"/>
      </c>
      <c r="BZ149" s="1">
        <f t="shared" si="189"/>
      </c>
      <c r="CA149" s="1">
        <f t="shared" si="190"/>
      </c>
      <c r="CB149" s="1">
        <f t="shared" si="191"/>
      </c>
      <c r="CC149" s="1">
        <f t="shared" si="192"/>
      </c>
      <c r="CD149" s="1">
        <f t="shared" si="193"/>
      </c>
      <c r="CE149" s="1">
        <f t="shared" si="194"/>
      </c>
      <c r="CF149" s="1">
        <f t="shared" si="195"/>
      </c>
      <c r="CG149" s="1">
        <f t="shared" si="196"/>
      </c>
      <c r="CH149" s="1">
        <f t="shared" si="197"/>
      </c>
      <c r="CI149" s="1">
        <f t="shared" si="198"/>
      </c>
      <c r="CJ149" s="1">
        <f t="shared" si="199"/>
      </c>
      <c r="CK149" s="1">
        <f t="shared" si="200"/>
      </c>
      <c r="CL149" s="1">
        <f t="shared" si="201"/>
      </c>
      <c r="CM149" s="1">
        <f t="shared" si="202"/>
      </c>
      <c r="CN149" s="1">
        <f t="shared" si="203"/>
      </c>
      <c r="CO149" s="1">
        <f t="shared" si="204"/>
      </c>
      <c r="CP149" s="1">
        <f t="shared" si="205"/>
      </c>
      <c r="CQ149" s="1">
        <f t="shared" si="206"/>
      </c>
      <c r="CR149" s="1">
        <f t="shared" si="207"/>
      </c>
      <c r="CS149" s="1">
        <f t="shared" si="208"/>
      </c>
      <c r="CT149" s="1">
        <f t="shared" si="209"/>
      </c>
      <c r="CU149" s="1">
        <f t="shared" si="210"/>
      </c>
      <c r="CV149" s="1">
        <f t="shared" si="211"/>
      </c>
      <c r="CW149" s="1">
        <f t="shared" si="212"/>
      </c>
      <c r="CX149" s="1">
        <f t="shared" si="213"/>
      </c>
      <c r="CY149" s="1">
        <f t="shared" si="214"/>
      </c>
      <c r="CZ149" s="1">
        <f t="shared" si="215"/>
      </c>
      <c r="DA149" s="1">
        <f t="shared" si="216"/>
      </c>
      <c r="DB149" s="1">
        <f t="shared" si="217"/>
      </c>
      <c r="DC149" s="1">
        <f t="shared" si="218"/>
      </c>
      <c r="DD149" s="1">
        <f t="shared" si="219"/>
      </c>
      <c r="DE149" s="1">
        <f t="shared" si="220"/>
      </c>
      <c r="DF149" s="1">
        <f t="shared" si="221"/>
      </c>
      <c r="DG149" s="1">
        <f t="shared" si="222"/>
      </c>
      <c r="DH149" s="2">
        <f t="shared" si="223"/>
      </c>
    </row>
    <row r="150" spans="1:112" ht="11.25" customHeight="1" hidden="1">
      <c r="A150" s="1">
        <v>148</v>
      </c>
      <c r="B150" s="1"/>
      <c r="C150" s="1"/>
      <c r="D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E150" s="1">
        <f t="shared" si="146"/>
      </c>
      <c r="AF150" s="1">
        <f t="shared" si="147"/>
      </c>
      <c r="AG150" s="13">
        <f>IF(B150="","",IF(LOOKUP(AF150,'[1]Fresno 2010 Pay Sheet'!$A$5:$A$35,'[1]Fresno 2010 Pay Sheet'!$B$5:$B$35)&gt;0,LOOKUP(AF150,'[1]Fresno 2010 Pay Sheet'!$A$5:$A$35,'[1]Fresno 2010 Pay Sheet'!$B$5:$B$35),0))</f>
      </c>
      <c r="AH150" s="1">
        <f t="shared" si="148"/>
      </c>
      <c r="AI150" s="1">
        <f t="shared" si="149"/>
      </c>
      <c r="AJ150" s="13">
        <f>IF(B150="","",IF(LOOKUP(AI150,'[1]Fresno 2010 Pay Sheet'!$C$5:$C$35,'[1]Fresno 2010 Pay Sheet'!$D$5:$D$35)&gt;0,LOOKUP(AI150,'[1]Fresno 2010 Pay Sheet'!$C$5:$C$35,'[1]Fresno 2010 Pay Sheet'!$D$5:$D$35),0))</f>
      </c>
      <c r="AK150" s="1">
        <f t="shared" si="150"/>
      </c>
      <c r="AL150" s="1">
        <f t="shared" si="151"/>
      </c>
      <c r="AM150" s="13">
        <f>IF(B150="","",IF(LOOKUP(AL150,'[1]Fresno 2010 Pay Sheet'!$E$5:$E$35,'[1]Fresno 2010 Pay Sheet'!$F$5:$F$35)&gt;0,LOOKUP(AL150,'[1]Fresno 2010 Pay Sheet'!$E$5:$E$35,'[1]Fresno 2010 Pay Sheet'!$F$5:$F$35),0))</f>
      </c>
      <c r="AN150" s="1">
        <f t="shared" si="224"/>
      </c>
      <c r="AO150" s="1">
        <f t="shared" si="152"/>
      </c>
      <c r="AP150" s="1">
        <f t="shared" si="153"/>
      </c>
      <c r="AQ150" s="1">
        <f t="shared" si="154"/>
      </c>
      <c r="AR150" s="1">
        <f t="shared" si="169"/>
      </c>
      <c r="AS150" s="1">
        <f t="shared" si="155"/>
      </c>
      <c r="AT150" s="1">
        <f t="shared" si="156"/>
      </c>
      <c r="AU150" s="1">
        <f t="shared" si="170"/>
      </c>
      <c r="AV150" s="1">
        <f t="shared" si="171"/>
      </c>
      <c r="AW150" s="1">
        <f t="shared" si="157"/>
      </c>
      <c r="AX150" s="1">
        <f t="shared" si="172"/>
      </c>
      <c r="AY150" s="1">
        <f t="shared" si="158"/>
      </c>
      <c r="AZ150" s="1">
        <f t="shared" si="173"/>
      </c>
      <c r="BA150" s="1">
        <f t="shared" si="159"/>
      </c>
      <c r="BB150" s="1">
        <f t="shared" si="174"/>
      </c>
      <c r="BC150" s="1">
        <f t="shared" si="160"/>
      </c>
      <c r="BD150" s="1">
        <f t="shared" si="175"/>
      </c>
      <c r="BE150" s="1">
        <f t="shared" si="161"/>
      </c>
      <c r="BF150" s="14">
        <f t="shared" si="176"/>
      </c>
      <c r="BG150" s="1">
        <f t="shared" si="162"/>
      </c>
      <c r="BH150" s="14">
        <f t="shared" si="177"/>
      </c>
      <c r="BI150" s="14">
        <f t="shared" si="163"/>
      </c>
      <c r="BJ150" s="14">
        <f t="shared" si="178"/>
      </c>
      <c r="BK150" s="1">
        <f t="shared" si="164"/>
      </c>
      <c r="BL150" s="14">
        <f t="shared" si="179"/>
      </c>
      <c r="BM150" s="1">
        <f t="shared" si="165"/>
      </c>
      <c r="BN150" s="14">
        <f t="shared" si="180"/>
      </c>
      <c r="BO150" s="1">
        <f t="shared" si="166"/>
      </c>
      <c r="BP150" s="14">
        <f t="shared" si="181"/>
      </c>
      <c r="BQ150" s="1">
        <f t="shared" si="167"/>
      </c>
      <c r="BR150" s="14">
        <f t="shared" si="182"/>
      </c>
      <c r="BS150" s="1">
        <f t="shared" si="168"/>
      </c>
      <c r="BT150" s="14">
        <f t="shared" si="183"/>
      </c>
      <c r="BU150" s="1">
        <f t="shared" si="184"/>
      </c>
      <c r="BV150" s="1">
        <f t="shared" si="185"/>
      </c>
      <c r="BW150" s="1">
        <f t="shared" si="186"/>
      </c>
      <c r="BX150" s="1">
        <f t="shared" si="187"/>
      </c>
      <c r="BY150" s="1">
        <f t="shared" si="188"/>
      </c>
      <c r="BZ150" s="1">
        <f t="shared" si="189"/>
      </c>
      <c r="CA150" s="1">
        <f t="shared" si="190"/>
      </c>
      <c r="CB150" s="1">
        <f t="shared" si="191"/>
      </c>
      <c r="CC150" s="1">
        <f t="shared" si="192"/>
      </c>
      <c r="CD150" s="1">
        <f t="shared" si="193"/>
      </c>
      <c r="CE150" s="1">
        <f t="shared" si="194"/>
      </c>
      <c r="CF150" s="1">
        <f t="shared" si="195"/>
      </c>
      <c r="CG150" s="1">
        <f t="shared" si="196"/>
      </c>
      <c r="CH150" s="1">
        <f t="shared" si="197"/>
      </c>
      <c r="CI150" s="1">
        <f t="shared" si="198"/>
      </c>
      <c r="CJ150" s="1">
        <f t="shared" si="199"/>
      </c>
      <c r="CK150" s="1">
        <f t="shared" si="200"/>
      </c>
      <c r="CL150" s="1">
        <f t="shared" si="201"/>
      </c>
      <c r="CM150" s="1">
        <f t="shared" si="202"/>
      </c>
      <c r="CN150" s="1">
        <f t="shared" si="203"/>
      </c>
      <c r="CO150" s="1">
        <f t="shared" si="204"/>
      </c>
      <c r="CP150" s="1">
        <f t="shared" si="205"/>
      </c>
      <c r="CQ150" s="1">
        <f t="shared" si="206"/>
      </c>
      <c r="CR150" s="1">
        <f t="shared" si="207"/>
      </c>
      <c r="CS150" s="1">
        <f t="shared" si="208"/>
      </c>
      <c r="CT150" s="1">
        <f t="shared" si="209"/>
      </c>
      <c r="CU150" s="1">
        <f t="shared" si="210"/>
      </c>
      <c r="CV150" s="1">
        <f t="shared" si="211"/>
      </c>
      <c r="CW150" s="1">
        <f t="shared" si="212"/>
      </c>
      <c r="CX150" s="1">
        <f t="shared" si="213"/>
      </c>
      <c r="CY150" s="1">
        <f t="shared" si="214"/>
      </c>
      <c r="CZ150" s="1">
        <f t="shared" si="215"/>
      </c>
      <c r="DA150" s="1">
        <f t="shared" si="216"/>
      </c>
      <c r="DB150" s="1">
        <f t="shared" si="217"/>
      </c>
      <c r="DC150" s="1">
        <f t="shared" si="218"/>
      </c>
      <c r="DD150" s="1">
        <f t="shared" si="219"/>
      </c>
      <c r="DE150" s="1">
        <f t="shared" si="220"/>
      </c>
      <c r="DF150" s="1">
        <f t="shared" si="221"/>
      </c>
      <c r="DG150" s="1">
        <f t="shared" si="222"/>
      </c>
      <c r="DH150" s="2">
        <f t="shared" si="223"/>
      </c>
    </row>
    <row r="151" spans="1:112" ht="11.25" customHeight="1" hidden="1">
      <c r="A151" s="1">
        <v>149</v>
      </c>
      <c r="B151" s="1"/>
      <c r="C151" s="1"/>
      <c r="D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E151" s="1">
        <f t="shared" si="146"/>
      </c>
      <c r="AF151" s="1">
        <f t="shared" si="147"/>
      </c>
      <c r="AG151" s="13">
        <f>IF(B151="","",IF(LOOKUP(AF151,'[1]Fresno 2010 Pay Sheet'!$A$5:$A$35,'[1]Fresno 2010 Pay Sheet'!$B$5:$B$35)&gt;0,LOOKUP(AF151,'[1]Fresno 2010 Pay Sheet'!$A$5:$A$35,'[1]Fresno 2010 Pay Sheet'!$B$5:$B$35),0))</f>
      </c>
      <c r="AH151" s="1">
        <f t="shared" si="148"/>
      </c>
      <c r="AI151" s="1">
        <f t="shared" si="149"/>
      </c>
      <c r="AJ151" s="13">
        <f>IF(B151="","",IF(LOOKUP(AI151,'[1]Fresno 2010 Pay Sheet'!$C$5:$C$35,'[1]Fresno 2010 Pay Sheet'!$D$5:$D$35)&gt;0,LOOKUP(AI151,'[1]Fresno 2010 Pay Sheet'!$C$5:$C$35,'[1]Fresno 2010 Pay Sheet'!$D$5:$D$35),0))</f>
      </c>
      <c r="AK151" s="1">
        <f t="shared" si="150"/>
      </c>
      <c r="AL151" s="1">
        <f t="shared" si="151"/>
      </c>
      <c r="AM151" s="13">
        <f>IF(B151="","",IF(LOOKUP(AL151,'[1]Fresno 2010 Pay Sheet'!$E$5:$E$35,'[1]Fresno 2010 Pay Sheet'!$F$5:$F$35)&gt;0,LOOKUP(AL151,'[1]Fresno 2010 Pay Sheet'!$E$5:$E$35,'[1]Fresno 2010 Pay Sheet'!$F$5:$F$35),0))</f>
      </c>
      <c r="AN151" s="1">
        <f t="shared" si="224"/>
      </c>
      <c r="AO151" s="1">
        <f t="shared" si="152"/>
      </c>
      <c r="AP151" s="1">
        <f t="shared" si="153"/>
      </c>
      <c r="AQ151" s="1">
        <f t="shared" si="154"/>
      </c>
      <c r="AR151" s="1">
        <f t="shared" si="169"/>
      </c>
      <c r="AS151" s="1">
        <f t="shared" si="155"/>
      </c>
      <c r="AT151" s="1">
        <f t="shared" si="156"/>
      </c>
      <c r="AU151" s="1">
        <f t="shared" si="170"/>
      </c>
      <c r="AV151" s="1">
        <f t="shared" si="171"/>
      </c>
      <c r="AW151" s="1">
        <f t="shared" si="157"/>
      </c>
      <c r="AX151" s="1">
        <f t="shared" si="172"/>
      </c>
      <c r="AY151" s="1">
        <f t="shared" si="158"/>
      </c>
      <c r="AZ151" s="1">
        <f t="shared" si="173"/>
      </c>
      <c r="BA151" s="1">
        <f t="shared" si="159"/>
      </c>
      <c r="BB151" s="1">
        <f t="shared" si="174"/>
      </c>
      <c r="BC151" s="1">
        <f t="shared" si="160"/>
      </c>
      <c r="BD151" s="1">
        <f t="shared" si="175"/>
      </c>
      <c r="BE151" s="1">
        <f t="shared" si="161"/>
      </c>
      <c r="BF151" s="14">
        <f t="shared" si="176"/>
      </c>
      <c r="BG151" s="1">
        <f t="shared" si="162"/>
      </c>
      <c r="BH151" s="14">
        <f t="shared" si="177"/>
      </c>
      <c r="BI151" s="14">
        <f t="shared" si="163"/>
      </c>
      <c r="BJ151" s="14">
        <f t="shared" si="178"/>
      </c>
      <c r="BK151" s="1">
        <f t="shared" si="164"/>
      </c>
      <c r="BL151" s="14">
        <f t="shared" si="179"/>
      </c>
      <c r="BM151" s="1">
        <f t="shared" si="165"/>
      </c>
      <c r="BN151" s="14">
        <f t="shared" si="180"/>
      </c>
      <c r="BO151" s="1">
        <f t="shared" si="166"/>
      </c>
      <c r="BP151" s="14">
        <f t="shared" si="181"/>
      </c>
      <c r="BQ151" s="1">
        <f t="shared" si="167"/>
      </c>
      <c r="BR151" s="14">
        <f t="shared" si="182"/>
      </c>
      <c r="BS151" s="1">
        <f t="shared" si="168"/>
      </c>
      <c r="BT151" s="14">
        <f t="shared" si="183"/>
      </c>
      <c r="BU151" s="1">
        <f t="shared" si="184"/>
      </c>
      <c r="BV151" s="1">
        <f t="shared" si="185"/>
      </c>
      <c r="BW151" s="1">
        <f t="shared" si="186"/>
      </c>
      <c r="BX151" s="1">
        <f t="shared" si="187"/>
      </c>
      <c r="BY151" s="1">
        <f t="shared" si="188"/>
      </c>
      <c r="BZ151" s="1">
        <f t="shared" si="189"/>
      </c>
      <c r="CA151" s="1">
        <f t="shared" si="190"/>
      </c>
      <c r="CB151" s="1">
        <f t="shared" si="191"/>
      </c>
      <c r="CC151" s="1">
        <f t="shared" si="192"/>
      </c>
      <c r="CD151" s="1">
        <f t="shared" si="193"/>
      </c>
      <c r="CE151" s="1">
        <f t="shared" si="194"/>
      </c>
      <c r="CF151" s="1">
        <f t="shared" si="195"/>
      </c>
      <c r="CG151" s="1">
        <f t="shared" si="196"/>
      </c>
      <c r="CH151" s="1">
        <f t="shared" si="197"/>
      </c>
      <c r="CI151" s="1">
        <f t="shared" si="198"/>
      </c>
      <c r="CJ151" s="1">
        <f t="shared" si="199"/>
      </c>
      <c r="CK151" s="1">
        <f t="shared" si="200"/>
      </c>
      <c r="CL151" s="1">
        <f t="shared" si="201"/>
      </c>
      <c r="CM151" s="1">
        <f t="shared" si="202"/>
      </c>
      <c r="CN151" s="1">
        <f t="shared" si="203"/>
      </c>
      <c r="CO151" s="1">
        <f t="shared" si="204"/>
      </c>
      <c r="CP151" s="1">
        <f t="shared" si="205"/>
      </c>
      <c r="CQ151" s="1">
        <f t="shared" si="206"/>
      </c>
      <c r="CR151" s="1">
        <f t="shared" si="207"/>
      </c>
      <c r="CS151" s="1">
        <f t="shared" si="208"/>
      </c>
      <c r="CT151" s="1">
        <f t="shared" si="209"/>
      </c>
      <c r="CU151" s="1">
        <f t="shared" si="210"/>
      </c>
      <c r="CV151" s="1">
        <f t="shared" si="211"/>
      </c>
      <c r="CW151" s="1">
        <f t="shared" si="212"/>
      </c>
      <c r="CX151" s="1">
        <f t="shared" si="213"/>
      </c>
      <c r="CY151" s="1">
        <f t="shared" si="214"/>
      </c>
      <c r="CZ151" s="1">
        <f t="shared" si="215"/>
      </c>
      <c r="DA151" s="1">
        <f t="shared" si="216"/>
      </c>
      <c r="DB151" s="1">
        <f t="shared" si="217"/>
      </c>
      <c r="DC151" s="1">
        <f t="shared" si="218"/>
      </c>
      <c r="DD151" s="1">
        <f t="shared" si="219"/>
      </c>
      <c r="DE151" s="1">
        <f t="shared" si="220"/>
      </c>
      <c r="DF151" s="1">
        <f t="shared" si="221"/>
      </c>
      <c r="DG151" s="1">
        <f t="shared" si="222"/>
      </c>
      <c r="DH151" s="2">
        <f t="shared" si="223"/>
      </c>
    </row>
    <row r="152" spans="1:112" ht="11.25" customHeight="1" hidden="1">
      <c r="A152" s="1">
        <v>150</v>
      </c>
      <c r="B152" s="1"/>
      <c r="C152" s="1"/>
      <c r="D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E152" s="1">
        <f t="shared" si="146"/>
      </c>
      <c r="AF152" s="1">
        <f t="shared" si="147"/>
      </c>
      <c r="AG152" s="13">
        <f>IF(B152="","",IF(LOOKUP(AF152,'[1]Fresno 2010 Pay Sheet'!$A$5:$A$35,'[1]Fresno 2010 Pay Sheet'!$B$5:$B$35)&gt;0,LOOKUP(AF152,'[1]Fresno 2010 Pay Sheet'!$A$5:$A$35,'[1]Fresno 2010 Pay Sheet'!$B$5:$B$35),0))</f>
      </c>
      <c r="AH152" s="1">
        <f t="shared" si="148"/>
      </c>
      <c r="AI152" s="1">
        <f t="shared" si="149"/>
      </c>
      <c r="AJ152" s="13">
        <f>IF(B152="","",IF(LOOKUP(AI152,'[1]Fresno 2010 Pay Sheet'!$C$5:$C$35,'[1]Fresno 2010 Pay Sheet'!$D$5:$D$35)&gt;0,LOOKUP(AI152,'[1]Fresno 2010 Pay Sheet'!$C$5:$C$35,'[1]Fresno 2010 Pay Sheet'!$D$5:$D$35),0))</f>
      </c>
      <c r="AK152" s="1">
        <f t="shared" si="150"/>
      </c>
      <c r="AL152" s="1">
        <f t="shared" si="151"/>
      </c>
      <c r="AM152" s="13">
        <f>IF(B152="","",IF(LOOKUP(AL152,'[1]Fresno 2010 Pay Sheet'!$E$5:$E$35,'[1]Fresno 2010 Pay Sheet'!$F$5:$F$35)&gt;0,LOOKUP(AL152,'[1]Fresno 2010 Pay Sheet'!$E$5:$E$35,'[1]Fresno 2010 Pay Sheet'!$F$5:$F$35),0))</f>
      </c>
      <c r="AN152" s="1">
        <f t="shared" si="224"/>
      </c>
      <c r="AO152" s="1">
        <f t="shared" si="152"/>
      </c>
      <c r="AP152" s="1">
        <f t="shared" si="153"/>
      </c>
      <c r="AQ152" s="1">
        <f t="shared" si="154"/>
      </c>
      <c r="AR152" s="1">
        <f t="shared" si="169"/>
      </c>
      <c r="AS152" s="1">
        <f t="shared" si="155"/>
      </c>
      <c r="AT152" s="1">
        <f t="shared" si="156"/>
      </c>
      <c r="AU152" s="1">
        <f t="shared" si="170"/>
      </c>
      <c r="AV152" s="1">
        <f t="shared" si="171"/>
      </c>
      <c r="AW152" s="1">
        <f t="shared" si="157"/>
      </c>
      <c r="AX152" s="1">
        <f t="shared" si="172"/>
      </c>
      <c r="AY152" s="1">
        <f t="shared" si="158"/>
      </c>
      <c r="AZ152" s="1">
        <f t="shared" si="173"/>
      </c>
      <c r="BA152" s="1">
        <f t="shared" si="159"/>
      </c>
      <c r="BB152" s="1">
        <f t="shared" si="174"/>
      </c>
      <c r="BC152" s="1">
        <f t="shared" si="160"/>
      </c>
      <c r="BD152" s="1">
        <f t="shared" si="175"/>
      </c>
      <c r="BE152" s="1">
        <f t="shared" si="161"/>
      </c>
      <c r="BF152" s="14">
        <f t="shared" si="176"/>
      </c>
      <c r="BG152" s="1">
        <f t="shared" si="162"/>
      </c>
      <c r="BH152" s="14">
        <f t="shared" si="177"/>
      </c>
      <c r="BI152" s="14">
        <f t="shared" si="163"/>
      </c>
      <c r="BJ152" s="14">
        <f t="shared" si="178"/>
      </c>
      <c r="BK152" s="1">
        <f t="shared" si="164"/>
      </c>
      <c r="BL152" s="14">
        <f t="shared" si="179"/>
      </c>
      <c r="BM152" s="1">
        <f t="shared" si="165"/>
      </c>
      <c r="BN152" s="14">
        <f t="shared" si="180"/>
      </c>
      <c r="BO152" s="1">
        <f t="shared" si="166"/>
      </c>
      <c r="BP152" s="14">
        <f t="shared" si="181"/>
      </c>
      <c r="BQ152" s="1">
        <f t="shared" si="167"/>
      </c>
      <c r="BR152" s="14">
        <f t="shared" si="182"/>
      </c>
      <c r="BS152" s="1">
        <f t="shared" si="168"/>
      </c>
      <c r="BT152" s="14">
        <f t="shared" si="183"/>
      </c>
      <c r="BU152" s="1">
        <f t="shared" si="184"/>
      </c>
      <c r="BV152" s="1">
        <f t="shared" si="185"/>
      </c>
      <c r="BW152" s="1">
        <f t="shared" si="186"/>
      </c>
      <c r="BX152" s="1">
        <f t="shared" si="187"/>
      </c>
      <c r="BY152" s="1">
        <f t="shared" si="188"/>
      </c>
      <c r="BZ152" s="1">
        <f t="shared" si="189"/>
      </c>
      <c r="CA152" s="1">
        <f t="shared" si="190"/>
      </c>
      <c r="CB152" s="1">
        <f t="shared" si="191"/>
      </c>
      <c r="CC152" s="1">
        <f t="shared" si="192"/>
      </c>
      <c r="CD152" s="1">
        <f t="shared" si="193"/>
      </c>
      <c r="CE152" s="1">
        <f t="shared" si="194"/>
      </c>
      <c r="CF152" s="1">
        <f t="shared" si="195"/>
      </c>
      <c r="CG152" s="1">
        <f t="shared" si="196"/>
      </c>
      <c r="CH152" s="1">
        <f t="shared" si="197"/>
      </c>
      <c r="CI152" s="1">
        <f t="shared" si="198"/>
      </c>
      <c r="CJ152" s="1">
        <f t="shared" si="199"/>
      </c>
      <c r="CK152" s="1">
        <f t="shared" si="200"/>
      </c>
      <c r="CL152" s="1">
        <f t="shared" si="201"/>
      </c>
      <c r="CM152" s="1">
        <f t="shared" si="202"/>
      </c>
      <c r="CN152" s="1">
        <f t="shared" si="203"/>
      </c>
      <c r="CO152" s="1">
        <f t="shared" si="204"/>
      </c>
      <c r="CP152" s="1">
        <f t="shared" si="205"/>
      </c>
      <c r="CQ152" s="1">
        <f t="shared" si="206"/>
      </c>
      <c r="CR152" s="1">
        <f t="shared" si="207"/>
      </c>
      <c r="CS152" s="1">
        <f t="shared" si="208"/>
      </c>
      <c r="CT152" s="1">
        <f t="shared" si="209"/>
      </c>
      <c r="CU152" s="1">
        <f t="shared" si="210"/>
      </c>
      <c r="CV152" s="1">
        <f t="shared" si="211"/>
      </c>
      <c r="CW152" s="1">
        <f t="shared" si="212"/>
      </c>
      <c r="CX152" s="1">
        <f t="shared" si="213"/>
      </c>
      <c r="CY152" s="1">
        <f t="shared" si="214"/>
      </c>
      <c r="CZ152" s="1">
        <f t="shared" si="215"/>
      </c>
      <c r="DA152" s="1">
        <f t="shared" si="216"/>
      </c>
      <c r="DB152" s="1">
        <f t="shared" si="217"/>
      </c>
      <c r="DC152" s="1">
        <f t="shared" si="218"/>
      </c>
      <c r="DD152" s="1">
        <f t="shared" si="219"/>
      </c>
      <c r="DE152" s="1">
        <f t="shared" si="220"/>
      </c>
      <c r="DF152" s="1">
        <f t="shared" si="221"/>
      </c>
      <c r="DG152" s="1">
        <f t="shared" si="222"/>
      </c>
      <c r="DH152" s="2">
        <f t="shared" si="223"/>
      </c>
    </row>
    <row r="153" spans="1:112" ht="11.25" customHeight="1" hidden="1">
      <c r="A153" s="1">
        <v>151</v>
      </c>
      <c r="B153" s="1"/>
      <c r="C153" s="1"/>
      <c r="D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E153" s="1">
        <f t="shared" si="146"/>
      </c>
      <c r="AF153" s="1">
        <f t="shared" si="147"/>
      </c>
      <c r="AG153" s="13">
        <f>IF(B153="","",IF(LOOKUP(AF153,'[1]Fresno 2010 Pay Sheet'!$A$5:$A$35,'[1]Fresno 2010 Pay Sheet'!$B$5:$B$35)&gt;0,LOOKUP(AF153,'[1]Fresno 2010 Pay Sheet'!$A$5:$A$35,'[1]Fresno 2010 Pay Sheet'!$B$5:$B$35),0))</f>
      </c>
      <c r="AH153" s="1">
        <f t="shared" si="148"/>
      </c>
      <c r="AI153" s="1">
        <f t="shared" si="149"/>
      </c>
      <c r="AJ153" s="13">
        <f>IF(B153="","",IF(LOOKUP(AI153,'[1]Fresno 2010 Pay Sheet'!$C$5:$C$35,'[1]Fresno 2010 Pay Sheet'!$D$5:$D$35)&gt;0,LOOKUP(AI153,'[1]Fresno 2010 Pay Sheet'!$C$5:$C$35,'[1]Fresno 2010 Pay Sheet'!$D$5:$D$35),0))</f>
      </c>
      <c r="AK153" s="1">
        <f t="shared" si="150"/>
      </c>
      <c r="AL153" s="1">
        <f t="shared" si="151"/>
      </c>
      <c r="AM153" s="13">
        <f>IF(B153="","",IF(LOOKUP(AL153,'[1]Fresno 2010 Pay Sheet'!$E$5:$E$35,'[1]Fresno 2010 Pay Sheet'!$F$5:$F$35)&gt;0,LOOKUP(AL153,'[1]Fresno 2010 Pay Sheet'!$E$5:$E$35,'[1]Fresno 2010 Pay Sheet'!$F$5:$F$35),0))</f>
      </c>
      <c r="AN153" s="1">
        <f t="shared" si="224"/>
      </c>
      <c r="AO153" s="1">
        <f t="shared" si="152"/>
      </c>
      <c r="AP153" s="1">
        <f t="shared" si="153"/>
      </c>
      <c r="AQ153" s="1">
        <f t="shared" si="154"/>
      </c>
      <c r="AR153" s="1">
        <f t="shared" si="169"/>
      </c>
      <c r="AS153" s="1">
        <f t="shared" si="155"/>
      </c>
      <c r="AT153" s="1">
        <f t="shared" si="156"/>
      </c>
      <c r="AU153" s="1">
        <f t="shared" si="170"/>
      </c>
      <c r="AV153" s="1">
        <f t="shared" si="171"/>
      </c>
      <c r="AW153" s="1">
        <f t="shared" si="157"/>
      </c>
      <c r="AX153" s="1">
        <f t="shared" si="172"/>
      </c>
      <c r="AY153" s="1">
        <f t="shared" si="158"/>
      </c>
      <c r="AZ153" s="1">
        <f t="shared" si="173"/>
      </c>
      <c r="BA153" s="1">
        <f t="shared" si="159"/>
      </c>
      <c r="BB153" s="1">
        <f t="shared" si="174"/>
      </c>
      <c r="BC153" s="1">
        <f t="shared" si="160"/>
      </c>
      <c r="BD153" s="1">
        <f t="shared" si="175"/>
      </c>
      <c r="BE153" s="1">
        <f t="shared" si="161"/>
      </c>
      <c r="BF153" s="14">
        <f t="shared" si="176"/>
      </c>
      <c r="BG153" s="1">
        <f t="shared" si="162"/>
      </c>
      <c r="BH153" s="14">
        <f t="shared" si="177"/>
      </c>
      <c r="BI153" s="14">
        <f t="shared" si="163"/>
      </c>
      <c r="BJ153" s="14">
        <f t="shared" si="178"/>
      </c>
      <c r="BK153" s="1">
        <f t="shared" si="164"/>
      </c>
      <c r="BL153" s="14">
        <f t="shared" si="179"/>
      </c>
      <c r="BM153" s="1">
        <f t="shared" si="165"/>
      </c>
      <c r="BN153" s="14">
        <f t="shared" si="180"/>
      </c>
      <c r="BO153" s="1">
        <f t="shared" si="166"/>
      </c>
      <c r="BP153" s="14">
        <f t="shared" si="181"/>
      </c>
      <c r="BQ153" s="1">
        <f t="shared" si="167"/>
      </c>
      <c r="BR153" s="14">
        <f t="shared" si="182"/>
      </c>
      <c r="BS153" s="1">
        <f t="shared" si="168"/>
      </c>
      <c r="BT153" s="14">
        <f t="shared" si="183"/>
      </c>
      <c r="BU153" s="1">
        <f t="shared" si="184"/>
      </c>
      <c r="BV153" s="1">
        <f t="shared" si="185"/>
      </c>
      <c r="BW153" s="1">
        <f t="shared" si="186"/>
      </c>
      <c r="BX153" s="1">
        <f t="shared" si="187"/>
      </c>
      <c r="BY153" s="1">
        <f t="shared" si="188"/>
      </c>
      <c r="BZ153" s="1">
        <f t="shared" si="189"/>
      </c>
      <c r="CA153" s="1">
        <f t="shared" si="190"/>
      </c>
      <c r="CB153" s="1">
        <f t="shared" si="191"/>
      </c>
      <c r="CC153" s="1">
        <f t="shared" si="192"/>
      </c>
      <c r="CD153" s="1">
        <f t="shared" si="193"/>
      </c>
      <c r="CE153" s="1">
        <f t="shared" si="194"/>
      </c>
      <c r="CF153" s="1">
        <f t="shared" si="195"/>
      </c>
      <c r="CG153" s="1">
        <f t="shared" si="196"/>
      </c>
      <c r="CH153" s="1">
        <f t="shared" si="197"/>
      </c>
      <c r="CI153" s="1">
        <f t="shared" si="198"/>
      </c>
      <c r="CJ153" s="1">
        <f t="shared" si="199"/>
      </c>
      <c r="CK153" s="1">
        <f t="shared" si="200"/>
      </c>
      <c r="CL153" s="1">
        <f t="shared" si="201"/>
      </c>
      <c r="CM153" s="1">
        <f t="shared" si="202"/>
      </c>
      <c r="CN153" s="1">
        <f t="shared" si="203"/>
      </c>
      <c r="CO153" s="1">
        <f t="shared" si="204"/>
      </c>
      <c r="CP153" s="1">
        <f t="shared" si="205"/>
      </c>
      <c r="CQ153" s="1">
        <f t="shared" si="206"/>
      </c>
      <c r="CR153" s="1">
        <f t="shared" si="207"/>
      </c>
      <c r="CS153" s="1">
        <f t="shared" si="208"/>
      </c>
      <c r="CT153" s="1">
        <f t="shared" si="209"/>
      </c>
      <c r="CU153" s="1">
        <f t="shared" si="210"/>
      </c>
      <c r="CV153" s="1">
        <f t="shared" si="211"/>
      </c>
      <c r="CW153" s="1">
        <f t="shared" si="212"/>
      </c>
      <c r="CX153" s="1">
        <f t="shared" si="213"/>
      </c>
      <c r="CY153" s="1">
        <f t="shared" si="214"/>
      </c>
      <c r="CZ153" s="1">
        <f t="shared" si="215"/>
      </c>
      <c r="DA153" s="1">
        <f t="shared" si="216"/>
      </c>
      <c r="DB153" s="1">
        <f t="shared" si="217"/>
      </c>
      <c r="DC153" s="1">
        <f t="shared" si="218"/>
      </c>
      <c r="DD153" s="1">
        <f t="shared" si="219"/>
      </c>
      <c r="DE153" s="1">
        <f t="shared" si="220"/>
      </c>
      <c r="DF153" s="1">
        <f t="shared" si="221"/>
      </c>
      <c r="DG153" s="1">
        <f t="shared" si="222"/>
      </c>
      <c r="DH153" s="2">
        <f t="shared" si="223"/>
      </c>
    </row>
    <row r="154" spans="1:112" ht="11.25" customHeight="1" hidden="1">
      <c r="A154" s="1">
        <v>152</v>
      </c>
      <c r="B154" s="1"/>
      <c r="C154" s="1"/>
      <c r="D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E154" s="1">
        <f t="shared" si="146"/>
      </c>
      <c r="AF154" s="1">
        <f t="shared" si="147"/>
      </c>
      <c r="AG154" s="13">
        <f>IF(B154="","",IF(LOOKUP(AF154,'[1]Fresno 2010 Pay Sheet'!$A$5:$A$35,'[1]Fresno 2010 Pay Sheet'!$B$5:$B$35)&gt;0,LOOKUP(AF154,'[1]Fresno 2010 Pay Sheet'!$A$5:$A$35,'[1]Fresno 2010 Pay Sheet'!$B$5:$B$35),0))</f>
      </c>
      <c r="AH154" s="1">
        <f t="shared" si="148"/>
      </c>
      <c r="AI154" s="1">
        <f t="shared" si="149"/>
      </c>
      <c r="AJ154" s="13">
        <f>IF(B154="","",IF(LOOKUP(AI154,'[1]Fresno 2010 Pay Sheet'!$C$5:$C$35,'[1]Fresno 2010 Pay Sheet'!$D$5:$D$35)&gt;0,LOOKUP(AI154,'[1]Fresno 2010 Pay Sheet'!$C$5:$C$35,'[1]Fresno 2010 Pay Sheet'!$D$5:$D$35),0))</f>
      </c>
      <c r="AK154" s="1">
        <f t="shared" si="150"/>
      </c>
      <c r="AL154" s="1">
        <f t="shared" si="151"/>
      </c>
      <c r="AM154" s="13">
        <f>IF(B154="","",IF(LOOKUP(AL154,'[1]Fresno 2010 Pay Sheet'!$E$5:$E$35,'[1]Fresno 2010 Pay Sheet'!$F$5:$F$35)&gt;0,LOOKUP(AL154,'[1]Fresno 2010 Pay Sheet'!$E$5:$E$35,'[1]Fresno 2010 Pay Sheet'!$F$5:$F$35),0))</f>
      </c>
      <c r="AN154" s="1">
        <f t="shared" si="224"/>
      </c>
      <c r="AO154" s="1">
        <f t="shared" si="152"/>
      </c>
      <c r="AP154" s="1">
        <f t="shared" si="153"/>
      </c>
      <c r="AQ154" s="1">
        <f t="shared" si="154"/>
      </c>
      <c r="AR154" s="1">
        <f t="shared" si="169"/>
      </c>
      <c r="AS154" s="1">
        <f t="shared" si="155"/>
      </c>
      <c r="AT154" s="1">
        <f t="shared" si="156"/>
      </c>
      <c r="AU154" s="1">
        <f t="shared" si="170"/>
      </c>
      <c r="AV154" s="1">
        <f t="shared" si="171"/>
      </c>
      <c r="AW154" s="1">
        <f t="shared" si="157"/>
      </c>
      <c r="AX154" s="1">
        <f t="shared" si="172"/>
      </c>
      <c r="AY154" s="1">
        <f t="shared" si="158"/>
      </c>
      <c r="AZ154" s="1">
        <f t="shared" si="173"/>
      </c>
      <c r="BA154" s="1">
        <f t="shared" si="159"/>
      </c>
      <c r="BB154" s="1">
        <f t="shared" si="174"/>
      </c>
      <c r="BC154" s="1">
        <f t="shared" si="160"/>
      </c>
      <c r="BD154" s="1">
        <f t="shared" si="175"/>
      </c>
      <c r="BE154" s="1">
        <f t="shared" si="161"/>
      </c>
      <c r="BF154" s="14">
        <f t="shared" si="176"/>
      </c>
      <c r="BG154" s="1">
        <f t="shared" si="162"/>
      </c>
      <c r="BH154" s="14">
        <f t="shared" si="177"/>
      </c>
      <c r="BI154" s="14">
        <f t="shared" si="163"/>
      </c>
      <c r="BJ154" s="14">
        <f t="shared" si="178"/>
      </c>
      <c r="BK154" s="1">
        <f t="shared" si="164"/>
      </c>
      <c r="BL154" s="14">
        <f t="shared" si="179"/>
      </c>
      <c r="BM154" s="1">
        <f t="shared" si="165"/>
      </c>
      <c r="BN154" s="14">
        <f t="shared" si="180"/>
      </c>
      <c r="BO154" s="1">
        <f t="shared" si="166"/>
      </c>
      <c r="BP154" s="14">
        <f t="shared" si="181"/>
      </c>
      <c r="BQ154" s="1">
        <f t="shared" si="167"/>
      </c>
      <c r="BR154" s="14">
        <f t="shared" si="182"/>
      </c>
      <c r="BS154" s="1">
        <f t="shared" si="168"/>
      </c>
      <c r="BT154" s="14">
        <f t="shared" si="183"/>
      </c>
      <c r="BU154" s="1">
        <f t="shared" si="184"/>
      </c>
      <c r="BV154" s="1">
        <f t="shared" si="185"/>
      </c>
      <c r="BW154" s="1">
        <f t="shared" si="186"/>
      </c>
      <c r="BX154" s="1">
        <f t="shared" si="187"/>
      </c>
      <c r="BY154" s="1">
        <f t="shared" si="188"/>
      </c>
      <c r="BZ154" s="1">
        <f t="shared" si="189"/>
      </c>
      <c r="CA154" s="1">
        <f t="shared" si="190"/>
      </c>
      <c r="CB154" s="1">
        <f t="shared" si="191"/>
      </c>
      <c r="CC154" s="1">
        <f t="shared" si="192"/>
      </c>
      <c r="CD154" s="1">
        <f t="shared" si="193"/>
      </c>
      <c r="CE154" s="1">
        <f t="shared" si="194"/>
      </c>
      <c r="CF154" s="1">
        <f t="shared" si="195"/>
      </c>
      <c r="CG154" s="1">
        <f t="shared" si="196"/>
      </c>
      <c r="CH154" s="1">
        <f t="shared" si="197"/>
      </c>
      <c r="CI154" s="1">
        <f t="shared" si="198"/>
      </c>
      <c r="CJ154" s="1">
        <f t="shared" si="199"/>
      </c>
      <c r="CK154" s="1">
        <f t="shared" si="200"/>
      </c>
      <c r="CL154" s="1">
        <f t="shared" si="201"/>
      </c>
      <c r="CM154" s="1">
        <f t="shared" si="202"/>
      </c>
      <c r="CN154" s="1">
        <f t="shared" si="203"/>
      </c>
      <c r="CO154" s="1">
        <f t="shared" si="204"/>
      </c>
      <c r="CP154" s="1">
        <f t="shared" si="205"/>
      </c>
      <c r="CQ154" s="1">
        <f t="shared" si="206"/>
      </c>
      <c r="CR154" s="1">
        <f t="shared" si="207"/>
      </c>
      <c r="CS154" s="1">
        <f t="shared" si="208"/>
      </c>
      <c r="CT154" s="1">
        <f t="shared" si="209"/>
      </c>
      <c r="CU154" s="1">
        <f t="shared" si="210"/>
      </c>
      <c r="CV154" s="1">
        <f t="shared" si="211"/>
      </c>
      <c r="CW154" s="1">
        <f t="shared" si="212"/>
      </c>
      <c r="CX154" s="1">
        <f t="shared" si="213"/>
      </c>
      <c r="CY154" s="1">
        <f t="shared" si="214"/>
      </c>
      <c r="CZ154" s="1">
        <f t="shared" si="215"/>
      </c>
      <c r="DA154" s="1">
        <f t="shared" si="216"/>
      </c>
      <c r="DB154" s="1">
        <f t="shared" si="217"/>
      </c>
      <c r="DC154" s="1">
        <f t="shared" si="218"/>
      </c>
      <c r="DD154" s="1">
        <f t="shared" si="219"/>
      </c>
      <c r="DE154" s="1">
        <f t="shared" si="220"/>
      </c>
      <c r="DF154" s="1">
        <f t="shared" si="221"/>
      </c>
      <c r="DG154" s="1">
        <f t="shared" si="222"/>
      </c>
      <c r="DH154" s="2">
        <f t="shared" si="223"/>
      </c>
    </row>
    <row r="155" spans="1:112" ht="11.25" customHeight="1" hidden="1">
      <c r="A155" s="1">
        <v>153</v>
      </c>
      <c r="B155" s="1"/>
      <c r="C155" s="1"/>
      <c r="D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E155" s="1">
        <f t="shared" si="146"/>
      </c>
      <c r="AF155" s="1">
        <f t="shared" si="147"/>
      </c>
      <c r="AG155" s="13">
        <f>IF(B155="","",IF(LOOKUP(AF155,'[1]Fresno 2010 Pay Sheet'!$A$5:$A$35,'[1]Fresno 2010 Pay Sheet'!$B$5:$B$35)&gt;0,LOOKUP(AF155,'[1]Fresno 2010 Pay Sheet'!$A$5:$A$35,'[1]Fresno 2010 Pay Sheet'!$B$5:$B$35),0))</f>
      </c>
      <c r="AH155" s="1">
        <f t="shared" si="148"/>
      </c>
      <c r="AI155" s="1">
        <f t="shared" si="149"/>
      </c>
      <c r="AJ155" s="13">
        <f>IF(B155="","",IF(LOOKUP(AI155,'[1]Fresno 2010 Pay Sheet'!$C$5:$C$35,'[1]Fresno 2010 Pay Sheet'!$D$5:$D$35)&gt;0,LOOKUP(AI155,'[1]Fresno 2010 Pay Sheet'!$C$5:$C$35,'[1]Fresno 2010 Pay Sheet'!$D$5:$D$35),0))</f>
      </c>
      <c r="AK155" s="1">
        <f t="shared" si="150"/>
      </c>
      <c r="AL155" s="1">
        <f t="shared" si="151"/>
      </c>
      <c r="AM155" s="13">
        <f>IF(B155="","",IF(LOOKUP(AL155,'[1]Fresno 2010 Pay Sheet'!$E$5:$E$35,'[1]Fresno 2010 Pay Sheet'!$F$5:$F$35)&gt;0,LOOKUP(AL155,'[1]Fresno 2010 Pay Sheet'!$E$5:$E$35,'[1]Fresno 2010 Pay Sheet'!$F$5:$F$35),0))</f>
      </c>
      <c r="AN155" s="1">
        <f t="shared" si="224"/>
      </c>
      <c r="AO155" s="1">
        <f t="shared" si="152"/>
      </c>
      <c r="AP155" s="1">
        <f t="shared" si="153"/>
      </c>
      <c r="AQ155" s="1">
        <f t="shared" si="154"/>
      </c>
      <c r="AR155" s="1">
        <f t="shared" si="169"/>
      </c>
      <c r="AS155" s="1">
        <f t="shared" si="155"/>
      </c>
      <c r="AT155" s="1">
        <f t="shared" si="156"/>
      </c>
      <c r="AU155" s="1">
        <f t="shared" si="170"/>
      </c>
      <c r="AV155" s="1">
        <f t="shared" si="171"/>
      </c>
      <c r="AW155" s="1">
        <f t="shared" si="157"/>
      </c>
      <c r="AX155" s="1">
        <f t="shared" si="172"/>
      </c>
      <c r="AY155" s="1">
        <f t="shared" si="158"/>
      </c>
      <c r="AZ155" s="1">
        <f t="shared" si="173"/>
      </c>
      <c r="BA155" s="1">
        <f t="shared" si="159"/>
      </c>
      <c r="BB155" s="1">
        <f t="shared" si="174"/>
      </c>
      <c r="BC155" s="1">
        <f t="shared" si="160"/>
      </c>
      <c r="BD155" s="1">
        <f t="shared" si="175"/>
      </c>
      <c r="BE155" s="1">
        <f t="shared" si="161"/>
      </c>
      <c r="BF155" s="14">
        <f t="shared" si="176"/>
      </c>
      <c r="BG155" s="1">
        <f t="shared" si="162"/>
      </c>
      <c r="BH155" s="14">
        <f t="shared" si="177"/>
      </c>
      <c r="BI155" s="14">
        <f t="shared" si="163"/>
      </c>
      <c r="BJ155" s="14">
        <f t="shared" si="178"/>
      </c>
      <c r="BK155" s="1">
        <f t="shared" si="164"/>
      </c>
      <c r="BL155" s="14">
        <f t="shared" si="179"/>
      </c>
      <c r="BM155" s="1">
        <f t="shared" si="165"/>
      </c>
      <c r="BN155" s="14">
        <f t="shared" si="180"/>
      </c>
      <c r="BO155" s="1">
        <f t="shared" si="166"/>
      </c>
      <c r="BP155" s="14">
        <f t="shared" si="181"/>
      </c>
      <c r="BQ155" s="1">
        <f t="shared" si="167"/>
      </c>
      <c r="BR155" s="14">
        <f t="shared" si="182"/>
      </c>
      <c r="BS155" s="1">
        <f t="shared" si="168"/>
      </c>
      <c r="BT155" s="14">
        <f t="shared" si="183"/>
      </c>
      <c r="BU155" s="1">
        <f t="shared" si="184"/>
      </c>
      <c r="BV155" s="1">
        <f t="shared" si="185"/>
      </c>
      <c r="BW155" s="1">
        <f t="shared" si="186"/>
      </c>
      <c r="BX155" s="1">
        <f t="shared" si="187"/>
      </c>
      <c r="BY155" s="1">
        <f t="shared" si="188"/>
      </c>
      <c r="BZ155" s="1">
        <f t="shared" si="189"/>
      </c>
      <c r="CA155" s="1">
        <f t="shared" si="190"/>
      </c>
      <c r="CB155" s="1">
        <f t="shared" si="191"/>
      </c>
      <c r="CC155" s="1">
        <f t="shared" si="192"/>
      </c>
      <c r="CD155" s="1">
        <f t="shared" si="193"/>
      </c>
      <c r="CE155" s="1">
        <f t="shared" si="194"/>
      </c>
      <c r="CF155" s="1">
        <f t="shared" si="195"/>
      </c>
      <c r="CG155" s="1">
        <f t="shared" si="196"/>
      </c>
      <c r="CH155" s="1">
        <f t="shared" si="197"/>
      </c>
      <c r="CI155" s="1">
        <f t="shared" si="198"/>
      </c>
      <c r="CJ155" s="1">
        <f t="shared" si="199"/>
      </c>
      <c r="CK155" s="1">
        <f t="shared" si="200"/>
      </c>
      <c r="CL155" s="1">
        <f t="shared" si="201"/>
      </c>
      <c r="CM155" s="1">
        <f t="shared" si="202"/>
      </c>
      <c r="CN155" s="1">
        <f t="shared" si="203"/>
      </c>
      <c r="CO155" s="1">
        <f t="shared" si="204"/>
      </c>
      <c r="CP155" s="1">
        <f t="shared" si="205"/>
      </c>
      <c r="CQ155" s="1">
        <f t="shared" si="206"/>
      </c>
      <c r="CR155" s="1">
        <f t="shared" si="207"/>
      </c>
      <c r="CS155" s="1">
        <f t="shared" si="208"/>
      </c>
      <c r="CT155" s="1">
        <f t="shared" si="209"/>
      </c>
      <c r="CU155" s="1">
        <f t="shared" si="210"/>
      </c>
      <c r="CV155" s="1">
        <f t="shared" si="211"/>
      </c>
      <c r="CW155" s="1">
        <f t="shared" si="212"/>
      </c>
      <c r="CX155" s="1">
        <f t="shared" si="213"/>
      </c>
      <c r="CY155" s="1">
        <f t="shared" si="214"/>
      </c>
      <c r="CZ155" s="1">
        <f t="shared" si="215"/>
      </c>
      <c r="DA155" s="1">
        <f t="shared" si="216"/>
      </c>
      <c r="DB155" s="1">
        <f t="shared" si="217"/>
      </c>
      <c r="DC155" s="1">
        <f t="shared" si="218"/>
      </c>
      <c r="DD155" s="1">
        <f t="shared" si="219"/>
      </c>
      <c r="DE155" s="1">
        <f t="shared" si="220"/>
      </c>
      <c r="DF155" s="1">
        <f t="shared" si="221"/>
      </c>
      <c r="DG155" s="1">
        <f t="shared" si="222"/>
      </c>
      <c r="DH155" s="2">
        <f t="shared" si="223"/>
      </c>
    </row>
    <row r="156" spans="1:112" ht="11.25" customHeight="1" hidden="1">
      <c r="A156" s="1">
        <v>154</v>
      </c>
      <c r="B156" s="1"/>
      <c r="C156" s="1"/>
      <c r="D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E156" s="1">
        <f t="shared" si="146"/>
      </c>
      <c r="AF156" s="1">
        <f t="shared" si="147"/>
      </c>
      <c r="AG156" s="13">
        <f>IF(B156="","",IF(LOOKUP(AF156,'[1]Fresno 2010 Pay Sheet'!$A$5:$A$35,'[1]Fresno 2010 Pay Sheet'!$B$5:$B$35)&gt;0,LOOKUP(AF156,'[1]Fresno 2010 Pay Sheet'!$A$5:$A$35,'[1]Fresno 2010 Pay Sheet'!$B$5:$B$35),0))</f>
      </c>
      <c r="AH156" s="1">
        <f t="shared" si="148"/>
      </c>
      <c r="AI156" s="1">
        <f t="shared" si="149"/>
      </c>
      <c r="AJ156" s="13">
        <f>IF(B156="","",IF(LOOKUP(AI156,'[1]Fresno 2010 Pay Sheet'!$C$5:$C$35,'[1]Fresno 2010 Pay Sheet'!$D$5:$D$35)&gt;0,LOOKUP(AI156,'[1]Fresno 2010 Pay Sheet'!$C$5:$C$35,'[1]Fresno 2010 Pay Sheet'!$D$5:$D$35),0))</f>
      </c>
      <c r="AK156" s="1">
        <f t="shared" si="150"/>
      </c>
      <c r="AL156" s="1">
        <f t="shared" si="151"/>
      </c>
      <c r="AM156" s="13">
        <f>IF(B156="","",IF(LOOKUP(AL156,'[1]Fresno 2010 Pay Sheet'!$E$5:$E$35,'[1]Fresno 2010 Pay Sheet'!$F$5:$F$35)&gt;0,LOOKUP(AL156,'[1]Fresno 2010 Pay Sheet'!$E$5:$E$35,'[1]Fresno 2010 Pay Sheet'!$F$5:$F$35),0))</f>
      </c>
      <c r="AN156" s="1">
        <f t="shared" si="224"/>
      </c>
      <c r="AO156" s="1">
        <f t="shared" si="152"/>
      </c>
      <c r="AP156" s="1">
        <f t="shared" si="153"/>
      </c>
      <c r="AQ156" s="1">
        <f t="shared" si="154"/>
      </c>
      <c r="AR156" s="1">
        <f t="shared" si="169"/>
      </c>
      <c r="AS156" s="1">
        <f t="shared" si="155"/>
      </c>
      <c r="AT156" s="1">
        <f t="shared" si="156"/>
      </c>
      <c r="AU156" s="1">
        <f t="shared" si="170"/>
      </c>
      <c r="AV156" s="1">
        <f t="shared" si="171"/>
      </c>
      <c r="AW156" s="1">
        <f t="shared" si="157"/>
      </c>
      <c r="AX156" s="1">
        <f t="shared" si="172"/>
      </c>
      <c r="AY156" s="1">
        <f t="shared" si="158"/>
      </c>
      <c r="AZ156" s="1">
        <f t="shared" si="173"/>
      </c>
      <c r="BA156" s="1">
        <f t="shared" si="159"/>
      </c>
      <c r="BB156" s="1">
        <f t="shared" si="174"/>
      </c>
      <c r="BC156" s="1">
        <f t="shared" si="160"/>
      </c>
      <c r="BD156" s="1">
        <f t="shared" si="175"/>
      </c>
      <c r="BE156" s="1">
        <f t="shared" si="161"/>
      </c>
      <c r="BF156" s="14">
        <f t="shared" si="176"/>
      </c>
      <c r="BG156" s="1">
        <f t="shared" si="162"/>
      </c>
      <c r="BH156" s="14">
        <f t="shared" si="177"/>
      </c>
      <c r="BI156" s="14">
        <f t="shared" si="163"/>
      </c>
      <c r="BJ156" s="14">
        <f t="shared" si="178"/>
      </c>
      <c r="BK156" s="1">
        <f t="shared" si="164"/>
      </c>
      <c r="BL156" s="14">
        <f t="shared" si="179"/>
      </c>
      <c r="BM156" s="1">
        <f t="shared" si="165"/>
      </c>
      <c r="BN156" s="14">
        <f t="shared" si="180"/>
      </c>
      <c r="BO156" s="1">
        <f t="shared" si="166"/>
      </c>
      <c r="BP156" s="14">
        <f t="shared" si="181"/>
      </c>
      <c r="BQ156" s="1">
        <f t="shared" si="167"/>
      </c>
      <c r="BR156" s="14">
        <f t="shared" si="182"/>
      </c>
      <c r="BS156" s="1">
        <f t="shared" si="168"/>
      </c>
      <c r="BT156" s="14">
        <f t="shared" si="183"/>
      </c>
      <c r="BU156" s="1">
        <f t="shared" si="184"/>
      </c>
      <c r="BV156" s="1">
        <f t="shared" si="185"/>
      </c>
      <c r="BW156" s="1">
        <f t="shared" si="186"/>
      </c>
      <c r="BX156" s="1">
        <f t="shared" si="187"/>
      </c>
      <c r="BY156" s="1">
        <f t="shared" si="188"/>
      </c>
      <c r="BZ156" s="1">
        <f t="shared" si="189"/>
      </c>
      <c r="CA156" s="1">
        <f t="shared" si="190"/>
      </c>
      <c r="CB156" s="1">
        <f t="shared" si="191"/>
      </c>
      <c r="CC156" s="1">
        <f t="shared" si="192"/>
      </c>
      <c r="CD156" s="1">
        <f t="shared" si="193"/>
      </c>
      <c r="CE156" s="1">
        <f t="shared" si="194"/>
      </c>
      <c r="CF156" s="1">
        <f t="shared" si="195"/>
      </c>
      <c r="CG156" s="1">
        <f t="shared" si="196"/>
      </c>
      <c r="CH156" s="1">
        <f t="shared" si="197"/>
      </c>
      <c r="CI156" s="1">
        <f t="shared" si="198"/>
      </c>
      <c r="CJ156" s="1">
        <f t="shared" si="199"/>
      </c>
      <c r="CK156" s="1">
        <f t="shared" si="200"/>
      </c>
      <c r="CL156" s="1">
        <f t="shared" si="201"/>
      </c>
      <c r="CM156" s="1">
        <f t="shared" si="202"/>
      </c>
      <c r="CN156" s="1">
        <f t="shared" si="203"/>
      </c>
      <c r="CO156" s="1">
        <f t="shared" si="204"/>
      </c>
      <c r="CP156" s="1">
        <f t="shared" si="205"/>
      </c>
      <c r="CQ156" s="1">
        <f t="shared" si="206"/>
      </c>
      <c r="CR156" s="1">
        <f t="shared" si="207"/>
      </c>
      <c r="CS156" s="1">
        <f t="shared" si="208"/>
      </c>
      <c r="CT156" s="1">
        <f t="shared" si="209"/>
      </c>
      <c r="CU156" s="1">
        <f t="shared" si="210"/>
      </c>
      <c r="CV156" s="1">
        <f t="shared" si="211"/>
      </c>
      <c r="CW156" s="1">
        <f t="shared" si="212"/>
      </c>
      <c r="CX156" s="1">
        <f t="shared" si="213"/>
      </c>
      <c r="CY156" s="1">
        <f t="shared" si="214"/>
      </c>
      <c r="CZ156" s="1">
        <f t="shared" si="215"/>
      </c>
      <c r="DA156" s="1">
        <f t="shared" si="216"/>
      </c>
      <c r="DB156" s="1">
        <f t="shared" si="217"/>
      </c>
      <c r="DC156" s="1">
        <f t="shared" si="218"/>
      </c>
      <c r="DD156" s="1">
        <f t="shared" si="219"/>
      </c>
      <c r="DE156" s="1">
        <f t="shared" si="220"/>
      </c>
      <c r="DF156" s="1">
        <f t="shared" si="221"/>
      </c>
      <c r="DG156" s="1">
        <f t="shared" si="222"/>
      </c>
      <c r="DH156" s="2">
        <f t="shared" si="223"/>
      </c>
    </row>
    <row r="157" spans="1:112" ht="11.25" customHeight="1" hidden="1">
      <c r="A157" s="1">
        <v>155</v>
      </c>
      <c r="B157" s="1"/>
      <c r="C157" s="1"/>
      <c r="D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E157" s="1">
        <f t="shared" si="146"/>
      </c>
      <c r="AF157" s="1">
        <f t="shared" si="147"/>
      </c>
      <c r="AG157" s="13">
        <f>IF(B157="","",IF(LOOKUP(AF157,'[1]Fresno 2010 Pay Sheet'!$A$5:$A$35,'[1]Fresno 2010 Pay Sheet'!$B$5:$B$35)&gt;0,LOOKUP(AF157,'[1]Fresno 2010 Pay Sheet'!$A$5:$A$35,'[1]Fresno 2010 Pay Sheet'!$B$5:$B$35),0))</f>
      </c>
      <c r="AH157" s="1">
        <f t="shared" si="148"/>
      </c>
      <c r="AI157" s="1">
        <f t="shared" si="149"/>
      </c>
      <c r="AJ157" s="13">
        <f>IF(B157="","",IF(LOOKUP(AI157,'[1]Fresno 2010 Pay Sheet'!$C$5:$C$35,'[1]Fresno 2010 Pay Sheet'!$D$5:$D$35)&gt;0,LOOKUP(AI157,'[1]Fresno 2010 Pay Sheet'!$C$5:$C$35,'[1]Fresno 2010 Pay Sheet'!$D$5:$D$35),0))</f>
      </c>
      <c r="AK157" s="1">
        <f t="shared" si="150"/>
      </c>
      <c r="AL157" s="1">
        <f t="shared" si="151"/>
      </c>
      <c r="AM157" s="13">
        <f>IF(B157="","",IF(LOOKUP(AL157,'[1]Fresno 2010 Pay Sheet'!$E$5:$E$35,'[1]Fresno 2010 Pay Sheet'!$F$5:$F$35)&gt;0,LOOKUP(AL157,'[1]Fresno 2010 Pay Sheet'!$E$5:$E$35,'[1]Fresno 2010 Pay Sheet'!$F$5:$F$35),0))</f>
      </c>
      <c r="AN157" s="1">
        <f t="shared" si="224"/>
      </c>
      <c r="AO157" s="1">
        <f t="shared" si="152"/>
      </c>
      <c r="AP157" s="1">
        <f t="shared" si="153"/>
      </c>
      <c r="AQ157" s="1">
        <f t="shared" si="154"/>
      </c>
      <c r="AR157" s="1">
        <f t="shared" si="169"/>
      </c>
      <c r="AS157" s="1">
        <f t="shared" si="155"/>
      </c>
      <c r="AT157" s="1">
        <f t="shared" si="156"/>
      </c>
      <c r="AU157" s="1">
        <f t="shared" si="170"/>
      </c>
      <c r="AV157" s="1">
        <f t="shared" si="171"/>
      </c>
      <c r="AW157" s="1">
        <f t="shared" si="157"/>
      </c>
      <c r="AX157" s="1">
        <f t="shared" si="172"/>
      </c>
      <c r="AY157" s="1">
        <f t="shared" si="158"/>
      </c>
      <c r="AZ157" s="1">
        <f t="shared" si="173"/>
      </c>
      <c r="BA157" s="1">
        <f t="shared" si="159"/>
      </c>
      <c r="BB157" s="1">
        <f t="shared" si="174"/>
      </c>
      <c r="BC157" s="1">
        <f t="shared" si="160"/>
      </c>
      <c r="BD157" s="1">
        <f t="shared" si="175"/>
      </c>
      <c r="BE157" s="1">
        <f t="shared" si="161"/>
      </c>
      <c r="BF157" s="14">
        <f t="shared" si="176"/>
      </c>
      <c r="BG157" s="1">
        <f t="shared" si="162"/>
      </c>
      <c r="BH157" s="14">
        <f t="shared" si="177"/>
      </c>
      <c r="BI157" s="14">
        <f t="shared" si="163"/>
      </c>
      <c r="BJ157" s="14">
        <f t="shared" si="178"/>
      </c>
      <c r="BK157" s="1">
        <f t="shared" si="164"/>
      </c>
      <c r="BL157" s="14">
        <f t="shared" si="179"/>
      </c>
      <c r="BM157" s="1">
        <f t="shared" si="165"/>
      </c>
      <c r="BN157" s="14">
        <f t="shared" si="180"/>
      </c>
      <c r="BO157" s="1">
        <f t="shared" si="166"/>
      </c>
      <c r="BP157" s="14">
        <f t="shared" si="181"/>
      </c>
      <c r="BQ157" s="1">
        <f t="shared" si="167"/>
      </c>
      <c r="BR157" s="14">
        <f t="shared" si="182"/>
      </c>
      <c r="BS157" s="1">
        <f t="shared" si="168"/>
      </c>
      <c r="BT157" s="14">
        <f t="shared" si="183"/>
      </c>
      <c r="BU157" s="1">
        <f t="shared" si="184"/>
      </c>
      <c r="BV157" s="1">
        <f t="shared" si="185"/>
      </c>
      <c r="BW157" s="1">
        <f t="shared" si="186"/>
      </c>
      <c r="BX157" s="1">
        <f t="shared" si="187"/>
      </c>
      <c r="BY157" s="1">
        <f t="shared" si="188"/>
      </c>
      <c r="BZ157" s="1">
        <f t="shared" si="189"/>
      </c>
      <c r="CA157" s="1">
        <f t="shared" si="190"/>
      </c>
      <c r="CB157" s="1">
        <f t="shared" si="191"/>
      </c>
      <c r="CC157" s="1">
        <f t="shared" si="192"/>
      </c>
      <c r="CD157" s="1">
        <f t="shared" si="193"/>
      </c>
      <c r="CE157" s="1">
        <f t="shared" si="194"/>
      </c>
      <c r="CF157" s="1">
        <f t="shared" si="195"/>
      </c>
      <c r="CG157" s="1">
        <f t="shared" si="196"/>
      </c>
      <c r="CH157" s="1">
        <f t="shared" si="197"/>
      </c>
      <c r="CI157" s="1">
        <f t="shared" si="198"/>
      </c>
      <c r="CJ157" s="1">
        <f t="shared" si="199"/>
      </c>
      <c r="CK157" s="1">
        <f t="shared" si="200"/>
      </c>
      <c r="CL157" s="1">
        <f t="shared" si="201"/>
      </c>
      <c r="CM157" s="1">
        <f t="shared" si="202"/>
      </c>
      <c r="CN157" s="1">
        <f t="shared" si="203"/>
      </c>
      <c r="CO157" s="1">
        <f t="shared" si="204"/>
      </c>
      <c r="CP157" s="1">
        <f t="shared" si="205"/>
      </c>
      <c r="CQ157" s="1">
        <f t="shared" si="206"/>
      </c>
      <c r="CR157" s="1">
        <f t="shared" si="207"/>
      </c>
      <c r="CS157" s="1">
        <f t="shared" si="208"/>
      </c>
      <c r="CT157" s="1">
        <f t="shared" si="209"/>
      </c>
      <c r="CU157" s="1">
        <f t="shared" si="210"/>
      </c>
      <c r="CV157" s="1">
        <f t="shared" si="211"/>
      </c>
      <c r="CW157" s="1">
        <f t="shared" si="212"/>
      </c>
      <c r="CX157" s="1">
        <f t="shared" si="213"/>
      </c>
      <c r="CY157" s="1">
        <f t="shared" si="214"/>
      </c>
      <c r="CZ157" s="1">
        <f t="shared" si="215"/>
      </c>
      <c r="DA157" s="1">
        <f t="shared" si="216"/>
      </c>
      <c r="DB157" s="1">
        <f t="shared" si="217"/>
      </c>
      <c r="DC157" s="1">
        <f t="shared" si="218"/>
      </c>
      <c r="DD157" s="1">
        <f t="shared" si="219"/>
      </c>
      <c r="DE157" s="1">
        <f t="shared" si="220"/>
      </c>
      <c r="DF157" s="1">
        <f t="shared" si="221"/>
      </c>
      <c r="DG157" s="1">
        <f t="shared" si="222"/>
      </c>
      <c r="DH157" s="2">
        <f t="shared" si="223"/>
      </c>
    </row>
    <row r="158" spans="1:112" ht="11.25" customHeight="1" hidden="1">
      <c r="A158" s="1">
        <v>156</v>
      </c>
      <c r="B158" s="1"/>
      <c r="C158" s="1"/>
      <c r="D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E158" s="1">
        <f t="shared" si="146"/>
      </c>
      <c r="AF158" s="1">
        <f t="shared" si="147"/>
      </c>
      <c r="AG158" s="13">
        <f>IF(B158="","",IF(LOOKUP(AF158,'[1]Fresno 2010 Pay Sheet'!$A$5:$A$35,'[1]Fresno 2010 Pay Sheet'!$B$5:$B$35)&gt;0,LOOKUP(AF158,'[1]Fresno 2010 Pay Sheet'!$A$5:$A$35,'[1]Fresno 2010 Pay Sheet'!$B$5:$B$35),0))</f>
      </c>
      <c r="AH158" s="1">
        <f t="shared" si="148"/>
      </c>
      <c r="AI158" s="1">
        <f t="shared" si="149"/>
      </c>
      <c r="AJ158" s="13">
        <f>IF(B158="","",IF(LOOKUP(AI158,'[1]Fresno 2010 Pay Sheet'!$C$5:$C$35,'[1]Fresno 2010 Pay Sheet'!$D$5:$D$35)&gt;0,LOOKUP(AI158,'[1]Fresno 2010 Pay Sheet'!$C$5:$C$35,'[1]Fresno 2010 Pay Sheet'!$D$5:$D$35),0))</f>
      </c>
      <c r="AK158" s="1">
        <f t="shared" si="150"/>
      </c>
      <c r="AL158" s="1">
        <f t="shared" si="151"/>
      </c>
      <c r="AM158" s="13">
        <f>IF(B158="","",IF(LOOKUP(AL158,'[1]Fresno 2010 Pay Sheet'!$E$5:$E$35,'[1]Fresno 2010 Pay Sheet'!$F$5:$F$35)&gt;0,LOOKUP(AL158,'[1]Fresno 2010 Pay Sheet'!$E$5:$E$35,'[1]Fresno 2010 Pay Sheet'!$F$5:$F$35),0))</f>
      </c>
      <c r="AN158" s="1">
        <f t="shared" si="224"/>
      </c>
      <c r="AO158" s="1">
        <f t="shared" si="152"/>
      </c>
      <c r="AP158" s="1">
        <f t="shared" si="153"/>
      </c>
      <c r="AQ158" s="1">
        <f t="shared" si="154"/>
      </c>
      <c r="AR158" s="1">
        <f t="shared" si="169"/>
      </c>
      <c r="AS158" s="1">
        <f t="shared" si="155"/>
      </c>
      <c r="AT158" s="1">
        <f t="shared" si="156"/>
      </c>
      <c r="AU158" s="1">
        <f t="shared" si="170"/>
      </c>
      <c r="AV158" s="1">
        <f t="shared" si="171"/>
      </c>
      <c r="AW158" s="1">
        <f t="shared" si="157"/>
      </c>
      <c r="AX158" s="1">
        <f t="shared" si="172"/>
      </c>
      <c r="AY158" s="1">
        <f t="shared" si="158"/>
      </c>
      <c r="AZ158" s="1">
        <f t="shared" si="173"/>
      </c>
      <c r="BA158" s="1">
        <f t="shared" si="159"/>
      </c>
      <c r="BB158" s="1">
        <f t="shared" si="174"/>
      </c>
      <c r="BC158" s="1">
        <f t="shared" si="160"/>
      </c>
      <c r="BD158" s="1">
        <f t="shared" si="175"/>
      </c>
      <c r="BE158" s="1">
        <f t="shared" si="161"/>
      </c>
      <c r="BF158" s="14">
        <f t="shared" si="176"/>
      </c>
      <c r="BG158" s="1">
        <f t="shared" si="162"/>
      </c>
      <c r="BH158" s="14">
        <f t="shared" si="177"/>
      </c>
      <c r="BI158" s="14">
        <f t="shared" si="163"/>
      </c>
      <c r="BJ158" s="14">
        <f t="shared" si="178"/>
      </c>
      <c r="BK158" s="1">
        <f t="shared" si="164"/>
      </c>
      <c r="BL158" s="14">
        <f t="shared" si="179"/>
      </c>
      <c r="BM158" s="1">
        <f t="shared" si="165"/>
      </c>
      <c r="BN158" s="14">
        <f t="shared" si="180"/>
      </c>
      <c r="BO158" s="1">
        <f t="shared" si="166"/>
      </c>
      <c r="BP158" s="14">
        <f t="shared" si="181"/>
      </c>
      <c r="BQ158" s="1">
        <f t="shared" si="167"/>
      </c>
      <c r="BR158" s="14">
        <f t="shared" si="182"/>
      </c>
      <c r="BS158" s="1">
        <f t="shared" si="168"/>
      </c>
      <c r="BT158" s="14">
        <f t="shared" si="183"/>
      </c>
      <c r="BU158" s="1">
        <f t="shared" si="184"/>
      </c>
      <c r="BV158" s="1">
        <f t="shared" si="185"/>
      </c>
      <c r="BW158" s="1">
        <f t="shared" si="186"/>
      </c>
      <c r="BX158" s="1">
        <f t="shared" si="187"/>
      </c>
      <c r="BY158" s="1">
        <f t="shared" si="188"/>
      </c>
      <c r="BZ158" s="1">
        <f t="shared" si="189"/>
      </c>
      <c r="CA158" s="1">
        <f t="shared" si="190"/>
      </c>
      <c r="CB158" s="1">
        <f t="shared" si="191"/>
      </c>
      <c r="CC158" s="1">
        <f t="shared" si="192"/>
      </c>
      <c r="CD158" s="1">
        <f t="shared" si="193"/>
      </c>
      <c r="CE158" s="1">
        <f t="shared" si="194"/>
      </c>
      <c r="CF158" s="1">
        <f t="shared" si="195"/>
      </c>
      <c r="CG158" s="1">
        <f t="shared" si="196"/>
      </c>
      <c r="CH158" s="1">
        <f t="shared" si="197"/>
      </c>
      <c r="CI158" s="1">
        <f t="shared" si="198"/>
      </c>
      <c r="CJ158" s="1">
        <f t="shared" si="199"/>
      </c>
      <c r="CK158" s="1">
        <f t="shared" si="200"/>
      </c>
      <c r="CL158" s="1">
        <f t="shared" si="201"/>
      </c>
      <c r="CM158" s="1">
        <f t="shared" si="202"/>
      </c>
      <c r="CN158" s="1">
        <f t="shared" si="203"/>
      </c>
      <c r="CO158" s="1">
        <f t="shared" si="204"/>
      </c>
      <c r="CP158" s="1">
        <f t="shared" si="205"/>
      </c>
      <c r="CQ158" s="1">
        <f t="shared" si="206"/>
      </c>
      <c r="CR158" s="1">
        <f t="shared" si="207"/>
      </c>
      <c r="CS158" s="1">
        <f t="shared" si="208"/>
      </c>
      <c r="CT158" s="1">
        <f t="shared" si="209"/>
      </c>
      <c r="CU158" s="1">
        <f t="shared" si="210"/>
      </c>
      <c r="CV158" s="1">
        <f t="shared" si="211"/>
      </c>
      <c r="CW158" s="1">
        <f t="shared" si="212"/>
      </c>
      <c r="CX158" s="1">
        <f t="shared" si="213"/>
      </c>
      <c r="CY158" s="1">
        <f t="shared" si="214"/>
      </c>
      <c r="CZ158" s="1">
        <f t="shared" si="215"/>
      </c>
      <c r="DA158" s="1">
        <f t="shared" si="216"/>
      </c>
      <c r="DB158" s="1">
        <f t="shared" si="217"/>
      </c>
      <c r="DC158" s="1">
        <f t="shared" si="218"/>
      </c>
      <c r="DD158" s="1">
        <f t="shared" si="219"/>
      </c>
      <c r="DE158" s="1">
        <f t="shared" si="220"/>
      </c>
      <c r="DF158" s="1">
        <f t="shared" si="221"/>
      </c>
      <c r="DG158" s="1">
        <f t="shared" si="222"/>
      </c>
      <c r="DH158" s="2">
        <f t="shared" si="223"/>
      </c>
    </row>
    <row r="159" spans="1:112" ht="11.25" customHeight="1" hidden="1">
      <c r="A159" s="1">
        <v>157</v>
      </c>
      <c r="B159" s="1"/>
      <c r="C159" s="1"/>
      <c r="D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1">
        <f t="shared" si="146"/>
      </c>
      <c r="AF159" s="1">
        <f t="shared" si="147"/>
      </c>
      <c r="AG159" s="13">
        <f>IF(B159="","",IF(LOOKUP(AF159,'[1]Fresno 2010 Pay Sheet'!$A$5:$A$35,'[1]Fresno 2010 Pay Sheet'!$B$5:$B$35)&gt;0,LOOKUP(AF159,'[1]Fresno 2010 Pay Sheet'!$A$5:$A$35,'[1]Fresno 2010 Pay Sheet'!$B$5:$B$35),0))</f>
      </c>
      <c r="AH159" s="1">
        <f t="shared" si="148"/>
      </c>
      <c r="AI159" s="1">
        <f t="shared" si="149"/>
      </c>
      <c r="AJ159" s="13">
        <f>IF(B159="","",IF(LOOKUP(AI159,'[1]Fresno 2010 Pay Sheet'!$C$5:$C$35,'[1]Fresno 2010 Pay Sheet'!$D$5:$D$35)&gt;0,LOOKUP(AI159,'[1]Fresno 2010 Pay Sheet'!$C$5:$C$35,'[1]Fresno 2010 Pay Sheet'!$D$5:$D$35),0))</f>
      </c>
      <c r="AK159" s="1">
        <f t="shared" si="150"/>
      </c>
      <c r="AL159" s="1">
        <f t="shared" si="151"/>
      </c>
      <c r="AM159" s="13">
        <f>IF(B159="","",IF(LOOKUP(AL159,'[1]Fresno 2010 Pay Sheet'!$E$5:$E$35,'[1]Fresno 2010 Pay Sheet'!$F$5:$F$35)&gt;0,LOOKUP(AL159,'[1]Fresno 2010 Pay Sheet'!$E$5:$E$35,'[1]Fresno 2010 Pay Sheet'!$F$5:$F$35),0))</f>
      </c>
      <c r="AN159" s="1">
        <f t="shared" si="224"/>
      </c>
      <c r="AO159" s="1">
        <f t="shared" si="152"/>
      </c>
      <c r="AP159" s="1">
        <f t="shared" si="153"/>
      </c>
      <c r="AQ159" s="1">
        <f t="shared" si="154"/>
      </c>
      <c r="AR159" s="1">
        <f t="shared" si="169"/>
      </c>
      <c r="AS159" s="1">
        <f t="shared" si="155"/>
      </c>
      <c r="AT159" s="1">
        <f t="shared" si="156"/>
      </c>
      <c r="AU159" s="1">
        <f t="shared" si="170"/>
      </c>
      <c r="AV159" s="1">
        <f t="shared" si="171"/>
      </c>
      <c r="AW159" s="1">
        <f t="shared" si="157"/>
      </c>
      <c r="AX159" s="1">
        <f t="shared" si="172"/>
      </c>
      <c r="AY159" s="1">
        <f t="shared" si="158"/>
      </c>
      <c r="AZ159" s="1">
        <f t="shared" si="173"/>
      </c>
      <c r="BA159" s="1">
        <f t="shared" si="159"/>
      </c>
      <c r="BB159" s="1">
        <f t="shared" si="174"/>
      </c>
      <c r="BC159" s="1">
        <f t="shared" si="160"/>
      </c>
      <c r="BD159" s="1">
        <f t="shared" si="175"/>
      </c>
      <c r="BE159" s="1">
        <f t="shared" si="161"/>
      </c>
      <c r="BF159" s="14">
        <f t="shared" si="176"/>
      </c>
      <c r="BG159" s="1">
        <f t="shared" si="162"/>
      </c>
      <c r="BH159" s="14">
        <f t="shared" si="177"/>
      </c>
      <c r="BI159" s="14">
        <f t="shared" si="163"/>
      </c>
      <c r="BJ159" s="14">
        <f t="shared" si="178"/>
      </c>
      <c r="BK159" s="1">
        <f t="shared" si="164"/>
      </c>
      <c r="BL159" s="14">
        <f t="shared" si="179"/>
      </c>
      <c r="BM159" s="1">
        <f t="shared" si="165"/>
      </c>
      <c r="BN159" s="14">
        <f t="shared" si="180"/>
      </c>
      <c r="BO159" s="1">
        <f t="shared" si="166"/>
      </c>
      <c r="BP159" s="14">
        <f t="shared" si="181"/>
      </c>
      <c r="BQ159" s="1">
        <f t="shared" si="167"/>
      </c>
      <c r="BR159" s="14">
        <f t="shared" si="182"/>
      </c>
      <c r="BS159" s="1">
        <f t="shared" si="168"/>
      </c>
      <c r="BT159" s="14">
        <f t="shared" si="183"/>
      </c>
      <c r="BU159" s="1">
        <f t="shared" si="184"/>
      </c>
      <c r="BV159" s="1">
        <f t="shared" si="185"/>
      </c>
      <c r="BW159" s="1">
        <f t="shared" si="186"/>
      </c>
      <c r="BX159" s="1">
        <f t="shared" si="187"/>
      </c>
      <c r="BY159" s="1">
        <f t="shared" si="188"/>
      </c>
      <c r="BZ159" s="1">
        <f t="shared" si="189"/>
      </c>
      <c r="CA159" s="1">
        <f t="shared" si="190"/>
      </c>
      <c r="CB159" s="1">
        <f t="shared" si="191"/>
      </c>
      <c r="CC159" s="1">
        <f t="shared" si="192"/>
      </c>
      <c r="CD159" s="1">
        <f t="shared" si="193"/>
      </c>
      <c r="CE159" s="1">
        <f t="shared" si="194"/>
      </c>
      <c r="CF159" s="1">
        <f t="shared" si="195"/>
      </c>
      <c r="CG159" s="1">
        <f t="shared" si="196"/>
      </c>
      <c r="CH159" s="1">
        <f t="shared" si="197"/>
      </c>
      <c r="CI159" s="1">
        <f t="shared" si="198"/>
      </c>
      <c r="CJ159" s="1">
        <f t="shared" si="199"/>
      </c>
      <c r="CK159" s="1">
        <f t="shared" si="200"/>
      </c>
      <c r="CL159" s="1">
        <f t="shared" si="201"/>
      </c>
      <c r="CM159" s="1">
        <f t="shared" si="202"/>
      </c>
      <c r="CN159" s="1">
        <f t="shared" si="203"/>
      </c>
      <c r="CO159" s="1">
        <f t="shared" si="204"/>
      </c>
      <c r="CP159" s="1">
        <f t="shared" si="205"/>
      </c>
      <c r="CQ159" s="1">
        <f t="shared" si="206"/>
      </c>
      <c r="CR159" s="1">
        <f t="shared" si="207"/>
      </c>
      <c r="CS159" s="1">
        <f t="shared" si="208"/>
      </c>
      <c r="CT159" s="1">
        <f t="shared" si="209"/>
      </c>
      <c r="CU159" s="1">
        <f t="shared" si="210"/>
      </c>
      <c r="CV159" s="1">
        <f t="shared" si="211"/>
      </c>
      <c r="CW159" s="1">
        <f t="shared" si="212"/>
      </c>
      <c r="CX159" s="1">
        <f t="shared" si="213"/>
      </c>
      <c r="CY159" s="1">
        <f t="shared" si="214"/>
      </c>
      <c r="CZ159" s="1">
        <f t="shared" si="215"/>
      </c>
      <c r="DA159" s="1">
        <f t="shared" si="216"/>
      </c>
      <c r="DB159" s="1">
        <f t="shared" si="217"/>
      </c>
      <c r="DC159" s="1">
        <f t="shared" si="218"/>
      </c>
      <c r="DD159" s="1">
        <f t="shared" si="219"/>
      </c>
      <c r="DE159" s="1">
        <f t="shared" si="220"/>
      </c>
      <c r="DF159" s="1">
        <f t="shared" si="221"/>
      </c>
      <c r="DG159" s="1">
        <f t="shared" si="222"/>
      </c>
      <c r="DH159" s="2">
        <f t="shared" si="223"/>
      </c>
    </row>
    <row r="160" spans="1:112" ht="11.25" customHeight="1" hidden="1">
      <c r="A160" s="1">
        <v>158</v>
      </c>
      <c r="B160" s="1"/>
      <c r="C160" s="1"/>
      <c r="D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E160" s="1">
        <f t="shared" si="146"/>
      </c>
      <c r="AF160" s="1">
        <f t="shared" si="147"/>
      </c>
      <c r="AG160" s="13">
        <f>IF(B160="","",IF(LOOKUP(AF160,'[1]Fresno 2010 Pay Sheet'!$A$5:$A$35,'[1]Fresno 2010 Pay Sheet'!$B$5:$B$35)&gt;0,LOOKUP(AF160,'[1]Fresno 2010 Pay Sheet'!$A$5:$A$35,'[1]Fresno 2010 Pay Sheet'!$B$5:$B$35),0))</f>
      </c>
      <c r="AH160" s="1">
        <f t="shared" si="148"/>
      </c>
      <c r="AI160" s="1">
        <f t="shared" si="149"/>
      </c>
      <c r="AJ160" s="13">
        <f>IF(B160="","",IF(LOOKUP(AI160,'[1]Fresno 2010 Pay Sheet'!$C$5:$C$35,'[1]Fresno 2010 Pay Sheet'!$D$5:$D$35)&gt;0,LOOKUP(AI160,'[1]Fresno 2010 Pay Sheet'!$C$5:$C$35,'[1]Fresno 2010 Pay Sheet'!$D$5:$D$35),0))</f>
      </c>
      <c r="AK160" s="1">
        <f t="shared" si="150"/>
      </c>
      <c r="AL160" s="1">
        <f t="shared" si="151"/>
      </c>
      <c r="AM160" s="13">
        <f>IF(B160="","",IF(LOOKUP(AL160,'[1]Fresno 2010 Pay Sheet'!$E$5:$E$35,'[1]Fresno 2010 Pay Sheet'!$F$5:$F$35)&gt;0,LOOKUP(AL160,'[1]Fresno 2010 Pay Sheet'!$E$5:$E$35,'[1]Fresno 2010 Pay Sheet'!$F$5:$F$35),0))</f>
      </c>
      <c r="AN160" s="1">
        <f t="shared" si="224"/>
      </c>
      <c r="AO160" s="1">
        <f t="shared" si="152"/>
      </c>
      <c r="AP160" s="1">
        <f t="shared" si="153"/>
      </c>
      <c r="AQ160" s="1">
        <f t="shared" si="154"/>
      </c>
      <c r="AR160" s="1">
        <f t="shared" si="169"/>
      </c>
      <c r="AS160" s="1">
        <f t="shared" si="155"/>
      </c>
      <c r="AT160" s="1">
        <f t="shared" si="156"/>
      </c>
      <c r="AU160" s="1">
        <f t="shared" si="170"/>
      </c>
      <c r="AV160" s="1">
        <f t="shared" si="171"/>
      </c>
      <c r="AW160" s="1">
        <f t="shared" si="157"/>
      </c>
      <c r="AX160" s="1">
        <f t="shared" si="172"/>
      </c>
      <c r="AY160" s="1">
        <f t="shared" si="158"/>
      </c>
      <c r="AZ160" s="1">
        <f t="shared" si="173"/>
      </c>
      <c r="BA160" s="1">
        <f t="shared" si="159"/>
      </c>
      <c r="BB160" s="1">
        <f t="shared" si="174"/>
      </c>
      <c r="BC160" s="1">
        <f t="shared" si="160"/>
      </c>
      <c r="BD160" s="1">
        <f t="shared" si="175"/>
      </c>
      <c r="BE160" s="1">
        <f t="shared" si="161"/>
      </c>
      <c r="BF160" s="14">
        <f t="shared" si="176"/>
      </c>
      <c r="BG160" s="1">
        <f t="shared" si="162"/>
      </c>
      <c r="BH160" s="14">
        <f t="shared" si="177"/>
      </c>
      <c r="BI160" s="14">
        <f t="shared" si="163"/>
      </c>
      <c r="BJ160" s="14">
        <f t="shared" si="178"/>
      </c>
      <c r="BK160" s="1">
        <f t="shared" si="164"/>
      </c>
      <c r="BL160" s="14">
        <f t="shared" si="179"/>
      </c>
      <c r="BM160" s="1">
        <f t="shared" si="165"/>
      </c>
      <c r="BN160" s="14">
        <f t="shared" si="180"/>
      </c>
      <c r="BO160" s="1">
        <f t="shared" si="166"/>
      </c>
      <c r="BP160" s="14">
        <f t="shared" si="181"/>
      </c>
      <c r="BQ160" s="1">
        <f t="shared" si="167"/>
      </c>
      <c r="BR160" s="14">
        <f t="shared" si="182"/>
      </c>
      <c r="BS160" s="1">
        <f t="shared" si="168"/>
      </c>
      <c r="BT160" s="14">
        <f t="shared" si="183"/>
      </c>
      <c r="BU160" s="1">
        <f t="shared" si="184"/>
      </c>
      <c r="BV160" s="1">
        <f t="shared" si="185"/>
      </c>
      <c r="BW160" s="1">
        <f t="shared" si="186"/>
      </c>
      <c r="BX160" s="1">
        <f t="shared" si="187"/>
      </c>
      <c r="BY160" s="1">
        <f t="shared" si="188"/>
      </c>
      <c r="BZ160" s="1">
        <f t="shared" si="189"/>
      </c>
      <c r="CA160" s="1">
        <f t="shared" si="190"/>
      </c>
      <c r="CB160" s="1">
        <f t="shared" si="191"/>
      </c>
      <c r="CC160" s="1">
        <f t="shared" si="192"/>
      </c>
      <c r="CD160" s="1">
        <f t="shared" si="193"/>
      </c>
      <c r="CE160" s="1">
        <f t="shared" si="194"/>
      </c>
      <c r="CF160" s="1">
        <f t="shared" si="195"/>
      </c>
      <c r="CG160" s="1">
        <f t="shared" si="196"/>
      </c>
      <c r="CH160" s="1">
        <f t="shared" si="197"/>
      </c>
      <c r="CI160" s="1">
        <f t="shared" si="198"/>
      </c>
      <c r="CJ160" s="1">
        <f t="shared" si="199"/>
      </c>
      <c r="CK160" s="1">
        <f t="shared" si="200"/>
      </c>
      <c r="CL160" s="1">
        <f t="shared" si="201"/>
      </c>
      <c r="CM160" s="1">
        <f t="shared" si="202"/>
      </c>
      <c r="CN160" s="1">
        <f t="shared" si="203"/>
      </c>
      <c r="CO160" s="1">
        <f t="shared" si="204"/>
      </c>
      <c r="CP160" s="1">
        <f t="shared" si="205"/>
      </c>
      <c r="CQ160" s="1">
        <f t="shared" si="206"/>
      </c>
      <c r="CR160" s="1">
        <f t="shared" si="207"/>
      </c>
      <c r="CS160" s="1">
        <f t="shared" si="208"/>
      </c>
      <c r="CT160" s="1">
        <f t="shared" si="209"/>
      </c>
      <c r="CU160" s="1">
        <f t="shared" si="210"/>
      </c>
      <c r="CV160" s="1">
        <f t="shared" si="211"/>
      </c>
      <c r="CW160" s="1">
        <f t="shared" si="212"/>
      </c>
      <c r="CX160" s="1">
        <f t="shared" si="213"/>
      </c>
      <c r="CY160" s="1">
        <f t="shared" si="214"/>
      </c>
      <c r="CZ160" s="1">
        <f t="shared" si="215"/>
      </c>
      <c r="DA160" s="1">
        <f t="shared" si="216"/>
      </c>
      <c r="DB160" s="1">
        <f t="shared" si="217"/>
      </c>
      <c r="DC160" s="1">
        <f t="shared" si="218"/>
      </c>
      <c r="DD160" s="1">
        <f t="shared" si="219"/>
      </c>
      <c r="DE160" s="1">
        <f t="shared" si="220"/>
      </c>
      <c r="DF160" s="1">
        <f t="shared" si="221"/>
      </c>
      <c r="DG160" s="1">
        <f t="shared" si="222"/>
      </c>
      <c r="DH160" s="2">
        <f t="shared" si="223"/>
      </c>
    </row>
    <row r="161" spans="1:112" ht="11.25" customHeight="1" hidden="1">
      <c r="A161" s="1">
        <v>159</v>
      </c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E161" s="1">
        <f t="shared" si="146"/>
      </c>
      <c r="AF161" s="1">
        <f t="shared" si="147"/>
      </c>
      <c r="AG161" s="13">
        <f>IF(B161="","",IF(LOOKUP(AF161,'[1]Fresno 2010 Pay Sheet'!$A$5:$A$35,'[1]Fresno 2010 Pay Sheet'!$B$5:$B$35)&gt;0,LOOKUP(AF161,'[1]Fresno 2010 Pay Sheet'!$A$5:$A$35,'[1]Fresno 2010 Pay Sheet'!$B$5:$B$35),0))</f>
      </c>
      <c r="AH161" s="1">
        <f t="shared" si="148"/>
      </c>
      <c r="AI161" s="1">
        <f t="shared" si="149"/>
      </c>
      <c r="AJ161" s="13">
        <f>IF(B161="","",IF(LOOKUP(AI161,'[1]Fresno 2010 Pay Sheet'!$C$5:$C$35,'[1]Fresno 2010 Pay Sheet'!$D$5:$D$35)&gt;0,LOOKUP(AI161,'[1]Fresno 2010 Pay Sheet'!$C$5:$C$35,'[1]Fresno 2010 Pay Sheet'!$D$5:$D$35),0))</f>
      </c>
      <c r="AK161" s="1">
        <f t="shared" si="150"/>
      </c>
      <c r="AL161" s="1">
        <f t="shared" si="151"/>
      </c>
      <c r="AM161" s="13">
        <f>IF(B161="","",IF(LOOKUP(AL161,'[1]Fresno 2010 Pay Sheet'!$E$5:$E$35,'[1]Fresno 2010 Pay Sheet'!$F$5:$F$35)&gt;0,LOOKUP(AL161,'[1]Fresno 2010 Pay Sheet'!$E$5:$E$35,'[1]Fresno 2010 Pay Sheet'!$F$5:$F$35),0))</f>
      </c>
      <c r="AN161" s="1">
        <f t="shared" si="224"/>
      </c>
      <c r="AO161" s="1">
        <f t="shared" si="152"/>
      </c>
      <c r="AP161" s="1">
        <f t="shared" si="153"/>
      </c>
      <c r="AQ161" s="1">
        <f t="shared" si="154"/>
      </c>
      <c r="AR161" s="1">
        <f t="shared" si="169"/>
      </c>
      <c r="AS161" s="1">
        <f t="shared" si="155"/>
      </c>
      <c r="AT161" s="1">
        <f t="shared" si="156"/>
      </c>
      <c r="AU161" s="1">
        <f t="shared" si="170"/>
      </c>
      <c r="AV161" s="1">
        <f t="shared" si="171"/>
      </c>
      <c r="AW161" s="1">
        <f t="shared" si="157"/>
      </c>
      <c r="AX161" s="1">
        <f t="shared" si="172"/>
      </c>
      <c r="AY161" s="1">
        <f t="shared" si="158"/>
      </c>
      <c r="AZ161" s="1">
        <f t="shared" si="173"/>
      </c>
      <c r="BA161" s="1">
        <f t="shared" si="159"/>
      </c>
      <c r="BB161" s="1">
        <f t="shared" si="174"/>
      </c>
      <c r="BC161" s="1">
        <f t="shared" si="160"/>
      </c>
      <c r="BD161" s="1">
        <f t="shared" si="175"/>
      </c>
      <c r="BE161" s="1">
        <f t="shared" si="161"/>
      </c>
      <c r="BF161" s="14">
        <f t="shared" si="176"/>
      </c>
      <c r="BG161" s="1">
        <f t="shared" si="162"/>
      </c>
      <c r="BH161" s="14">
        <f t="shared" si="177"/>
      </c>
      <c r="BI161" s="14">
        <f t="shared" si="163"/>
      </c>
      <c r="BJ161" s="14">
        <f t="shared" si="178"/>
      </c>
      <c r="BK161" s="1">
        <f t="shared" si="164"/>
      </c>
      <c r="BL161" s="14">
        <f t="shared" si="179"/>
      </c>
      <c r="BM161" s="1">
        <f t="shared" si="165"/>
      </c>
      <c r="BN161" s="14">
        <f t="shared" si="180"/>
      </c>
      <c r="BO161" s="1">
        <f t="shared" si="166"/>
      </c>
      <c r="BP161" s="14">
        <f t="shared" si="181"/>
      </c>
      <c r="BQ161" s="1">
        <f t="shared" si="167"/>
      </c>
      <c r="BR161" s="14">
        <f t="shared" si="182"/>
      </c>
      <c r="BS161" s="1">
        <f t="shared" si="168"/>
      </c>
      <c r="BT161" s="14">
        <f t="shared" si="183"/>
      </c>
      <c r="BU161" s="1">
        <f t="shared" si="184"/>
      </c>
      <c r="BV161" s="1">
        <f t="shared" si="185"/>
      </c>
      <c r="BW161" s="1">
        <f t="shared" si="186"/>
      </c>
      <c r="BX161" s="1">
        <f t="shared" si="187"/>
      </c>
      <c r="BY161" s="1">
        <f t="shared" si="188"/>
      </c>
      <c r="BZ161" s="1">
        <f t="shared" si="189"/>
      </c>
      <c r="CA161" s="1">
        <f t="shared" si="190"/>
      </c>
      <c r="CB161" s="1">
        <f t="shared" si="191"/>
      </c>
      <c r="CC161" s="1">
        <f t="shared" si="192"/>
      </c>
      <c r="CD161" s="1">
        <f t="shared" si="193"/>
      </c>
      <c r="CE161" s="1">
        <f t="shared" si="194"/>
      </c>
      <c r="CF161" s="1">
        <f t="shared" si="195"/>
      </c>
      <c r="CG161" s="1">
        <f t="shared" si="196"/>
      </c>
      <c r="CH161" s="1">
        <f t="shared" si="197"/>
      </c>
      <c r="CI161" s="1">
        <f t="shared" si="198"/>
      </c>
      <c r="CJ161" s="1">
        <f t="shared" si="199"/>
      </c>
      <c r="CK161" s="1">
        <f t="shared" si="200"/>
      </c>
      <c r="CL161" s="1">
        <f t="shared" si="201"/>
      </c>
      <c r="CM161" s="1">
        <f t="shared" si="202"/>
      </c>
      <c r="CN161" s="1">
        <f t="shared" si="203"/>
      </c>
      <c r="CO161" s="1">
        <f t="shared" si="204"/>
      </c>
      <c r="CP161" s="1">
        <f t="shared" si="205"/>
      </c>
      <c r="CQ161" s="1">
        <f t="shared" si="206"/>
      </c>
      <c r="CR161" s="1">
        <f t="shared" si="207"/>
      </c>
      <c r="CS161" s="1">
        <f t="shared" si="208"/>
      </c>
      <c r="CT161" s="1">
        <f t="shared" si="209"/>
      </c>
      <c r="CU161" s="1">
        <f t="shared" si="210"/>
      </c>
      <c r="CV161" s="1">
        <f t="shared" si="211"/>
      </c>
      <c r="CW161" s="1">
        <f t="shared" si="212"/>
      </c>
      <c r="CX161" s="1">
        <f t="shared" si="213"/>
      </c>
      <c r="CY161" s="1">
        <f t="shared" si="214"/>
      </c>
      <c r="CZ161" s="1">
        <f t="shared" si="215"/>
      </c>
      <c r="DA161" s="1">
        <f t="shared" si="216"/>
      </c>
      <c r="DB161" s="1">
        <f t="shared" si="217"/>
      </c>
      <c r="DC161" s="1">
        <f t="shared" si="218"/>
      </c>
      <c r="DD161" s="1">
        <f t="shared" si="219"/>
      </c>
      <c r="DE161" s="1">
        <f t="shared" si="220"/>
      </c>
      <c r="DF161" s="1">
        <f t="shared" si="221"/>
      </c>
      <c r="DG161" s="1">
        <f t="shared" si="222"/>
      </c>
      <c r="DH161" s="2">
        <f t="shared" si="223"/>
      </c>
    </row>
    <row r="162" spans="1:112" ht="11.25" customHeight="1" hidden="1">
      <c r="A162" s="1">
        <v>160</v>
      </c>
      <c r="B162" s="1"/>
      <c r="C162" s="1"/>
      <c r="D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E162" s="1">
        <f t="shared" si="146"/>
      </c>
      <c r="AF162" s="1">
        <f t="shared" si="147"/>
      </c>
      <c r="AG162" s="13">
        <f>IF(B162="","",IF(LOOKUP(AF162,'[1]Fresno 2010 Pay Sheet'!$A$5:$A$35,'[1]Fresno 2010 Pay Sheet'!$B$5:$B$35)&gt;0,LOOKUP(AF162,'[1]Fresno 2010 Pay Sheet'!$A$5:$A$35,'[1]Fresno 2010 Pay Sheet'!$B$5:$B$35),0))</f>
      </c>
      <c r="AH162" s="1">
        <f t="shared" si="148"/>
      </c>
      <c r="AI162" s="1">
        <f t="shared" si="149"/>
      </c>
      <c r="AJ162" s="13">
        <f>IF(B162="","",IF(LOOKUP(AI162,'[1]Fresno 2010 Pay Sheet'!$C$5:$C$35,'[1]Fresno 2010 Pay Sheet'!$D$5:$D$35)&gt;0,LOOKUP(AI162,'[1]Fresno 2010 Pay Sheet'!$C$5:$C$35,'[1]Fresno 2010 Pay Sheet'!$D$5:$D$35),0))</f>
      </c>
      <c r="AK162" s="1">
        <f t="shared" si="150"/>
      </c>
      <c r="AL162" s="1">
        <f t="shared" si="151"/>
      </c>
      <c r="AM162" s="13">
        <f>IF(B162="","",IF(LOOKUP(AL162,'[1]Fresno 2010 Pay Sheet'!$E$5:$E$35,'[1]Fresno 2010 Pay Sheet'!$F$5:$F$35)&gt;0,LOOKUP(AL162,'[1]Fresno 2010 Pay Sheet'!$E$5:$E$35,'[1]Fresno 2010 Pay Sheet'!$F$5:$F$35),0))</f>
      </c>
      <c r="AN162" s="1">
        <f t="shared" si="224"/>
      </c>
      <c r="AO162" s="1">
        <f t="shared" si="152"/>
      </c>
      <c r="AP162" s="1">
        <f t="shared" si="153"/>
      </c>
      <c r="AQ162" s="1">
        <f t="shared" si="154"/>
      </c>
      <c r="AR162" s="1">
        <f t="shared" si="169"/>
      </c>
      <c r="AS162" s="1">
        <f t="shared" si="155"/>
      </c>
      <c r="AT162" s="1">
        <f t="shared" si="156"/>
      </c>
      <c r="AU162" s="1">
        <f t="shared" si="170"/>
      </c>
      <c r="AV162" s="1">
        <f t="shared" si="171"/>
      </c>
      <c r="AW162" s="1">
        <f t="shared" si="157"/>
      </c>
      <c r="AX162" s="1">
        <f t="shared" si="172"/>
      </c>
      <c r="AY162" s="1">
        <f t="shared" si="158"/>
      </c>
      <c r="AZ162" s="1">
        <f t="shared" si="173"/>
      </c>
      <c r="BA162" s="1">
        <f t="shared" si="159"/>
      </c>
      <c r="BB162" s="1">
        <f t="shared" si="174"/>
      </c>
      <c r="BC162" s="1">
        <f t="shared" si="160"/>
      </c>
      <c r="BD162" s="1">
        <f t="shared" si="175"/>
      </c>
      <c r="BE162" s="1">
        <f t="shared" si="161"/>
      </c>
      <c r="BF162" s="14">
        <f t="shared" si="176"/>
      </c>
      <c r="BG162" s="1">
        <f t="shared" si="162"/>
      </c>
      <c r="BH162" s="14">
        <f t="shared" si="177"/>
      </c>
      <c r="BI162" s="14">
        <f t="shared" si="163"/>
      </c>
      <c r="BJ162" s="14">
        <f t="shared" si="178"/>
      </c>
      <c r="BK162" s="1">
        <f t="shared" si="164"/>
      </c>
      <c r="BL162" s="14">
        <f t="shared" si="179"/>
      </c>
      <c r="BM162" s="1">
        <f t="shared" si="165"/>
      </c>
      <c r="BN162" s="14">
        <f t="shared" si="180"/>
      </c>
      <c r="BO162" s="1">
        <f t="shared" si="166"/>
      </c>
      <c r="BP162" s="14">
        <f t="shared" si="181"/>
      </c>
      <c r="BQ162" s="1">
        <f t="shared" si="167"/>
      </c>
      <c r="BR162" s="14">
        <f t="shared" si="182"/>
      </c>
      <c r="BS162" s="1">
        <f t="shared" si="168"/>
      </c>
      <c r="BT162" s="14">
        <f t="shared" si="183"/>
      </c>
      <c r="BU162" s="1">
        <f t="shared" si="184"/>
      </c>
      <c r="BV162" s="1">
        <f t="shared" si="185"/>
      </c>
      <c r="BW162" s="1">
        <f t="shared" si="186"/>
      </c>
      <c r="BX162" s="1">
        <f t="shared" si="187"/>
      </c>
      <c r="BY162" s="1">
        <f t="shared" si="188"/>
      </c>
      <c r="BZ162" s="1">
        <f t="shared" si="189"/>
      </c>
      <c r="CA162" s="1">
        <f t="shared" si="190"/>
      </c>
      <c r="CB162" s="1">
        <f t="shared" si="191"/>
      </c>
      <c r="CC162" s="1">
        <f t="shared" si="192"/>
      </c>
      <c r="CD162" s="1">
        <f t="shared" si="193"/>
      </c>
      <c r="CE162" s="1">
        <f t="shared" si="194"/>
      </c>
      <c r="CF162" s="1">
        <f t="shared" si="195"/>
      </c>
      <c r="CG162" s="1">
        <f t="shared" si="196"/>
      </c>
      <c r="CH162" s="1">
        <f t="shared" si="197"/>
      </c>
      <c r="CI162" s="1">
        <f t="shared" si="198"/>
      </c>
      <c r="CJ162" s="1">
        <f t="shared" si="199"/>
      </c>
      <c r="CK162" s="1">
        <f t="shared" si="200"/>
      </c>
      <c r="CL162" s="1">
        <f t="shared" si="201"/>
      </c>
      <c r="CM162" s="1">
        <f t="shared" si="202"/>
      </c>
      <c r="CN162" s="1">
        <f t="shared" si="203"/>
      </c>
      <c r="CO162" s="1">
        <f t="shared" si="204"/>
      </c>
      <c r="CP162" s="1">
        <f t="shared" si="205"/>
      </c>
      <c r="CQ162" s="1">
        <f t="shared" si="206"/>
      </c>
      <c r="CR162" s="1">
        <f t="shared" si="207"/>
      </c>
      <c r="CS162" s="1">
        <f t="shared" si="208"/>
      </c>
      <c r="CT162" s="1">
        <f t="shared" si="209"/>
      </c>
      <c r="CU162" s="1">
        <f t="shared" si="210"/>
      </c>
      <c r="CV162" s="1">
        <f t="shared" si="211"/>
      </c>
      <c r="CW162" s="1">
        <f t="shared" si="212"/>
      </c>
      <c r="CX162" s="1">
        <f t="shared" si="213"/>
      </c>
      <c r="CY162" s="1">
        <f t="shared" si="214"/>
      </c>
      <c r="CZ162" s="1">
        <f t="shared" si="215"/>
      </c>
      <c r="DA162" s="1">
        <f t="shared" si="216"/>
      </c>
      <c r="DB162" s="1">
        <f t="shared" si="217"/>
      </c>
      <c r="DC162" s="1">
        <f t="shared" si="218"/>
      </c>
      <c r="DD162" s="1">
        <f t="shared" si="219"/>
      </c>
      <c r="DE162" s="1">
        <f t="shared" si="220"/>
      </c>
      <c r="DF162" s="1">
        <f t="shared" si="221"/>
      </c>
      <c r="DG162" s="1">
        <f t="shared" si="222"/>
      </c>
      <c r="DH162" s="2">
        <f t="shared" si="223"/>
      </c>
    </row>
    <row r="163" spans="1:112" ht="11.25" customHeight="1" hidden="1">
      <c r="A163" s="1">
        <v>161</v>
      </c>
      <c r="B163" s="1"/>
      <c r="C163" s="1"/>
      <c r="D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E163" s="1">
        <f t="shared" si="146"/>
      </c>
      <c r="AF163" s="1">
        <f t="shared" si="147"/>
      </c>
      <c r="AG163" s="13">
        <f>IF(B163="","",IF(LOOKUP(AF163,'[1]Fresno 2010 Pay Sheet'!$A$5:$A$35,'[1]Fresno 2010 Pay Sheet'!$B$5:$B$35)&gt;0,LOOKUP(AF163,'[1]Fresno 2010 Pay Sheet'!$A$5:$A$35,'[1]Fresno 2010 Pay Sheet'!$B$5:$B$35),0))</f>
      </c>
      <c r="AH163" s="1">
        <f t="shared" si="148"/>
      </c>
      <c r="AI163" s="1">
        <f t="shared" si="149"/>
      </c>
      <c r="AJ163" s="13">
        <f>IF(B163="","",IF(LOOKUP(AI163,'[1]Fresno 2010 Pay Sheet'!$C$5:$C$35,'[1]Fresno 2010 Pay Sheet'!$D$5:$D$35)&gt;0,LOOKUP(AI163,'[1]Fresno 2010 Pay Sheet'!$C$5:$C$35,'[1]Fresno 2010 Pay Sheet'!$D$5:$D$35),0))</f>
      </c>
      <c r="AK163" s="1">
        <f t="shared" si="150"/>
      </c>
      <c r="AL163" s="1">
        <f t="shared" si="151"/>
      </c>
      <c r="AM163" s="13">
        <f>IF(B163="","",IF(LOOKUP(AL163,'[1]Fresno 2010 Pay Sheet'!$E$5:$E$35,'[1]Fresno 2010 Pay Sheet'!$F$5:$F$35)&gt;0,LOOKUP(AL163,'[1]Fresno 2010 Pay Sheet'!$E$5:$E$35,'[1]Fresno 2010 Pay Sheet'!$F$5:$F$35),0))</f>
      </c>
      <c r="AN163" s="1">
        <f t="shared" si="224"/>
      </c>
      <c r="AO163" s="1">
        <f t="shared" si="152"/>
      </c>
      <c r="AP163" s="1">
        <f t="shared" si="153"/>
      </c>
      <c r="AQ163" s="1">
        <f t="shared" si="154"/>
      </c>
      <c r="AR163" s="1">
        <f t="shared" si="169"/>
      </c>
      <c r="AS163" s="1">
        <f t="shared" si="155"/>
      </c>
      <c r="AT163" s="1">
        <f t="shared" si="156"/>
      </c>
      <c r="AU163" s="1">
        <f t="shared" si="170"/>
      </c>
      <c r="AV163" s="1">
        <f t="shared" si="171"/>
      </c>
      <c r="AW163" s="1">
        <f t="shared" si="157"/>
      </c>
      <c r="AX163" s="1">
        <f t="shared" si="172"/>
      </c>
      <c r="AY163" s="1">
        <f t="shared" si="158"/>
      </c>
      <c r="AZ163" s="1">
        <f t="shared" si="173"/>
      </c>
      <c r="BA163" s="1">
        <f t="shared" si="159"/>
      </c>
      <c r="BB163" s="1">
        <f t="shared" si="174"/>
      </c>
      <c r="BC163" s="1">
        <f t="shared" si="160"/>
      </c>
      <c r="BD163" s="1">
        <f t="shared" si="175"/>
      </c>
      <c r="BE163" s="1">
        <f t="shared" si="161"/>
      </c>
      <c r="BF163" s="14">
        <f t="shared" si="176"/>
      </c>
      <c r="BG163" s="1">
        <f t="shared" si="162"/>
      </c>
      <c r="BH163" s="14">
        <f t="shared" si="177"/>
      </c>
      <c r="BI163" s="14">
        <f t="shared" si="163"/>
      </c>
      <c r="BJ163" s="14">
        <f t="shared" si="178"/>
      </c>
      <c r="BK163" s="1">
        <f t="shared" si="164"/>
      </c>
      <c r="BL163" s="14">
        <f t="shared" si="179"/>
      </c>
      <c r="BM163" s="1">
        <f t="shared" si="165"/>
      </c>
      <c r="BN163" s="14">
        <f t="shared" si="180"/>
      </c>
      <c r="BO163" s="1">
        <f t="shared" si="166"/>
      </c>
      <c r="BP163" s="14">
        <f t="shared" si="181"/>
      </c>
      <c r="BQ163" s="1">
        <f t="shared" si="167"/>
      </c>
      <c r="BR163" s="14">
        <f t="shared" si="182"/>
      </c>
      <c r="BS163" s="1">
        <f t="shared" si="168"/>
      </c>
      <c r="BT163" s="14">
        <f t="shared" si="183"/>
      </c>
      <c r="BU163" s="1">
        <f t="shared" si="184"/>
      </c>
      <c r="BV163" s="1">
        <f t="shared" si="185"/>
      </c>
      <c r="BW163" s="1">
        <f t="shared" si="186"/>
      </c>
      <c r="BX163" s="1">
        <f t="shared" si="187"/>
      </c>
      <c r="BY163" s="1">
        <f t="shared" si="188"/>
      </c>
      <c r="BZ163" s="1">
        <f t="shared" si="189"/>
      </c>
      <c r="CA163" s="1">
        <f t="shared" si="190"/>
      </c>
      <c r="CB163" s="1">
        <f t="shared" si="191"/>
      </c>
      <c r="CC163" s="1">
        <f t="shared" si="192"/>
      </c>
      <c r="CD163" s="1">
        <f t="shared" si="193"/>
      </c>
      <c r="CE163" s="1">
        <f t="shared" si="194"/>
      </c>
      <c r="CF163" s="1">
        <f t="shared" si="195"/>
      </c>
      <c r="CG163" s="1">
        <f t="shared" si="196"/>
      </c>
      <c r="CH163" s="1">
        <f t="shared" si="197"/>
      </c>
      <c r="CI163" s="1">
        <f t="shared" si="198"/>
      </c>
      <c r="CJ163" s="1">
        <f t="shared" si="199"/>
      </c>
      <c r="CK163" s="1">
        <f t="shared" si="200"/>
      </c>
      <c r="CL163" s="1">
        <f t="shared" si="201"/>
      </c>
      <c r="CM163" s="1">
        <f t="shared" si="202"/>
      </c>
      <c r="CN163" s="1">
        <f t="shared" si="203"/>
      </c>
      <c r="CO163" s="1">
        <f t="shared" si="204"/>
      </c>
      <c r="CP163" s="1">
        <f t="shared" si="205"/>
      </c>
      <c r="CQ163" s="1">
        <f t="shared" si="206"/>
      </c>
      <c r="CR163" s="1">
        <f t="shared" si="207"/>
      </c>
      <c r="CS163" s="1">
        <f t="shared" si="208"/>
      </c>
      <c r="CT163" s="1">
        <f t="shared" si="209"/>
      </c>
      <c r="CU163" s="1">
        <f t="shared" si="210"/>
      </c>
      <c r="CV163" s="1">
        <f t="shared" si="211"/>
      </c>
      <c r="CW163" s="1">
        <f t="shared" si="212"/>
      </c>
      <c r="CX163" s="1">
        <f t="shared" si="213"/>
      </c>
      <c r="CY163" s="1">
        <f t="shared" si="214"/>
      </c>
      <c r="CZ163" s="1">
        <f t="shared" si="215"/>
      </c>
      <c r="DA163" s="1">
        <f t="shared" si="216"/>
      </c>
      <c r="DB163" s="1">
        <f t="shared" si="217"/>
      </c>
      <c r="DC163" s="1">
        <f t="shared" si="218"/>
      </c>
      <c r="DD163" s="1">
        <f t="shared" si="219"/>
      </c>
      <c r="DE163" s="1">
        <f t="shared" si="220"/>
      </c>
      <c r="DF163" s="1">
        <f t="shared" si="221"/>
      </c>
      <c r="DG163" s="1">
        <f t="shared" si="222"/>
      </c>
      <c r="DH163" s="2">
        <f t="shared" si="223"/>
      </c>
    </row>
    <row r="164" spans="1:112" ht="11.25" customHeight="1" hidden="1">
      <c r="A164" s="1">
        <v>162</v>
      </c>
      <c r="B164" s="1"/>
      <c r="C164" s="1"/>
      <c r="D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E164" s="1">
        <f t="shared" si="146"/>
      </c>
      <c r="AF164" s="1">
        <f t="shared" si="147"/>
      </c>
      <c r="AG164" s="13">
        <f>IF(B164="","",IF(LOOKUP(AF164,'[1]Fresno 2010 Pay Sheet'!$A$5:$A$35,'[1]Fresno 2010 Pay Sheet'!$B$5:$B$35)&gt;0,LOOKUP(AF164,'[1]Fresno 2010 Pay Sheet'!$A$5:$A$35,'[1]Fresno 2010 Pay Sheet'!$B$5:$B$35),0))</f>
      </c>
      <c r="AH164" s="1">
        <f t="shared" si="148"/>
      </c>
      <c r="AI164" s="1">
        <f t="shared" si="149"/>
      </c>
      <c r="AJ164" s="13">
        <f>IF(B164="","",IF(LOOKUP(AI164,'[1]Fresno 2010 Pay Sheet'!$C$5:$C$35,'[1]Fresno 2010 Pay Sheet'!$D$5:$D$35)&gt;0,LOOKUP(AI164,'[1]Fresno 2010 Pay Sheet'!$C$5:$C$35,'[1]Fresno 2010 Pay Sheet'!$D$5:$D$35),0))</f>
      </c>
      <c r="AK164" s="1">
        <f t="shared" si="150"/>
      </c>
      <c r="AL164" s="1">
        <f t="shared" si="151"/>
      </c>
      <c r="AM164" s="13">
        <f>IF(B164="","",IF(LOOKUP(AL164,'[1]Fresno 2010 Pay Sheet'!$E$5:$E$35,'[1]Fresno 2010 Pay Sheet'!$F$5:$F$35)&gt;0,LOOKUP(AL164,'[1]Fresno 2010 Pay Sheet'!$E$5:$E$35,'[1]Fresno 2010 Pay Sheet'!$F$5:$F$35),0))</f>
      </c>
      <c r="AN164" s="1">
        <f t="shared" si="224"/>
      </c>
      <c r="AO164" s="1">
        <f t="shared" si="152"/>
      </c>
      <c r="AP164" s="1">
        <f t="shared" si="153"/>
      </c>
      <c r="AQ164" s="1">
        <f t="shared" si="154"/>
      </c>
      <c r="AR164" s="1">
        <f t="shared" si="169"/>
      </c>
      <c r="AS164" s="1">
        <f t="shared" si="155"/>
      </c>
      <c r="AT164" s="1">
        <f t="shared" si="156"/>
      </c>
      <c r="AU164" s="1">
        <f t="shared" si="170"/>
      </c>
      <c r="AV164" s="1">
        <f t="shared" si="171"/>
      </c>
      <c r="AW164" s="1">
        <f t="shared" si="157"/>
      </c>
      <c r="AX164" s="1">
        <f t="shared" si="172"/>
      </c>
      <c r="AY164" s="1">
        <f t="shared" si="158"/>
      </c>
      <c r="AZ164" s="1">
        <f t="shared" si="173"/>
      </c>
      <c r="BA164" s="1">
        <f t="shared" si="159"/>
      </c>
      <c r="BB164" s="1">
        <f t="shared" si="174"/>
      </c>
      <c r="BC164" s="1">
        <f t="shared" si="160"/>
      </c>
      <c r="BD164" s="1">
        <f t="shared" si="175"/>
      </c>
      <c r="BE164" s="1">
        <f t="shared" si="161"/>
      </c>
      <c r="BF164" s="14">
        <f t="shared" si="176"/>
      </c>
      <c r="BG164" s="1">
        <f t="shared" si="162"/>
      </c>
      <c r="BH164" s="14">
        <f t="shared" si="177"/>
      </c>
      <c r="BI164" s="14">
        <f t="shared" si="163"/>
      </c>
      <c r="BJ164" s="14">
        <f t="shared" si="178"/>
      </c>
      <c r="BK164" s="1">
        <f t="shared" si="164"/>
      </c>
      <c r="BL164" s="14">
        <f t="shared" si="179"/>
      </c>
      <c r="BM164" s="1">
        <f t="shared" si="165"/>
      </c>
      <c r="BN164" s="14">
        <f t="shared" si="180"/>
      </c>
      <c r="BO164" s="1">
        <f t="shared" si="166"/>
      </c>
      <c r="BP164" s="14">
        <f t="shared" si="181"/>
      </c>
      <c r="BQ164" s="1">
        <f t="shared" si="167"/>
      </c>
      <c r="BR164" s="14">
        <f t="shared" si="182"/>
      </c>
      <c r="BS164" s="1">
        <f t="shared" si="168"/>
      </c>
      <c r="BT164" s="14">
        <f t="shared" si="183"/>
      </c>
      <c r="BU164" s="1">
        <f t="shared" si="184"/>
      </c>
      <c r="BV164" s="1">
        <f t="shared" si="185"/>
      </c>
      <c r="BW164" s="1">
        <f t="shared" si="186"/>
      </c>
      <c r="BX164" s="1">
        <f t="shared" si="187"/>
      </c>
      <c r="BY164" s="1">
        <f t="shared" si="188"/>
      </c>
      <c r="BZ164" s="1">
        <f t="shared" si="189"/>
      </c>
      <c r="CA164" s="1">
        <f t="shared" si="190"/>
      </c>
      <c r="CB164" s="1">
        <f t="shared" si="191"/>
      </c>
      <c r="CC164" s="1">
        <f t="shared" si="192"/>
      </c>
      <c r="CD164" s="1">
        <f t="shared" si="193"/>
      </c>
      <c r="CE164" s="1">
        <f t="shared" si="194"/>
      </c>
      <c r="CF164" s="1">
        <f t="shared" si="195"/>
      </c>
      <c r="CG164" s="1">
        <f t="shared" si="196"/>
      </c>
      <c r="CH164" s="1">
        <f t="shared" si="197"/>
      </c>
      <c r="CI164" s="1">
        <f t="shared" si="198"/>
      </c>
      <c r="CJ164" s="1">
        <f t="shared" si="199"/>
      </c>
      <c r="CK164" s="1">
        <f t="shared" si="200"/>
      </c>
      <c r="CL164" s="1">
        <f t="shared" si="201"/>
      </c>
      <c r="CM164" s="1">
        <f t="shared" si="202"/>
      </c>
      <c r="CN164" s="1">
        <f t="shared" si="203"/>
      </c>
      <c r="CO164" s="1">
        <f t="shared" si="204"/>
      </c>
      <c r="CP164" s="1">
        <f t="shared" si="205"/>
      </c>
      <c r="CQ164" s="1">
        <f t="shared" si="206"/>
      </c>
      <c r="CR164" s="1">
        <f t="shared" si="207"/>
      </c>
      <c r="CS164" s="1">
        <f t="shared" si="208"/>
      </c>
      <c r="CT164" s="1">
        <f t="shared" si="209"/>
      </c>
      <c r="CU164" s="1">
        <f t="shared" si="210"/>
      </c>
      <c r="CV164" s="1">
        <f t="shared" si="211"/>
      </c>
      <c r="CW164" s="1">
        <f t="shared" si="212"/>
      </c>
      <c r="CX164" s="1">
        <f t="shared" si="213"/>
      </c>
      <c r="CY164" s="1">
        <f t="shared" si="214"/>
      </c>
      <c r="CZ164" s="1">
        <f t="shared" si="215"/>
      </c>
      <c r="DA164" s="1">
        <f t="shared" si="216"/>
      </c>
      <c r="DB164" s="1">
        <f t="shared" si="217"/>
      </c>
      <c r="DC164" s="1">
        <f t="shared" si="218"/>
      </c>
      <c r="DD164" s="1">
        <f t="shared" si="219"/>
      </c>
      <c r="DE164" s="1">
        <f t="shared" si="220"/>
      </c>
      <c r="DF164" s="1">
        <f t="shared" si="221"/>
      </c>
      <c r="DG164" s="1">
        <f t="shared" si="222"/>
      </c>
      <c r="DH164" s="2">
        <f t="shared" si="223"/>
      </c>
    </row>
    <row r="165" spans="1:112" ht="11.25" customHeight="1" hidden="1">
      <c r="A165" s="1">
        <v>163</v>
      </c>
      <c r="B165" s="1"/>
      <c r="C165" s="1"/>
      <c r="D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E165" s="1">
        <f t="shared" si="146"/>
      </c>
      <c r="AF165" s="1">
        <f t="shared" si="147"/>
      </c>
      <c r="AG165" s="13">
        <f>IF(B165="","",IF(LOOKUP(AF165,'[1]Fresno 2010 Pay Sheet'!$A$5:$A$35,'[1]Fresno 2010 Pay Sheet'!$B$5:$B$35)&gt;0,LOOKUP(AF165,'[1]Fresno 2010 Pay Sheet'!$A$5:$A$35,'[1]Fresno 2010 Pay Sheet'!$B$5:$B$35),0))</f>
      </c>
      <c r="AH165" s="1">
        <f t="shared" si="148"/>
      </c>
      <c r="AI165" s="1">
        <f t="shared" si="149"/>
      </c>
      <c r="AJ165" s="13">
        <f>IF(B165="","",IF(LOOKUP(AI165,'[1]Fresno 2010 Pay Sheet'!$C$5:$C$35,'[1]Fresno 2010 Pay Sheet'!$D$5:$D$35)&gt;0,LOOKUP(AI165,'[1]Fresno 2010 Pay Sheet'!$C$5:$C$35,'[1]Fresno 2010 Pay Sheet'!$D$5:$D$35),0))</f>
      </c>
      <c r="AK165" s="1">
        <f t="shared" si="150"/>
      </c>
      <c r="AL165" s="1">
        <f t="shared" si="151"/>
      </c>
      <c r="AM165" s="13">
        <f>IF(B165="","",IF(LOOKUP(AL165,'[1]Fresno 2010 Pay Sheet'!$E$5:$E$35,'[1]Fresno 2010 Pay Sheet'!$F$5:$F$35)&gt;0,LOOKUP(AL165,'[1]Fresno 2010 Pay Sheet'!$E$5:$E$35,'[1]Fresno 2010 Pay Sheet'!$F$5:$F$35),0))</f>
      </c>
      <c r="AN165" s="1">
        <f t="shared" si="224"/>
      </c>
      <c r="AO165" s="1">
        <f t="shared" si="152"/>
      </c>
      <c r="AP165" s="1">
        <f t="shared" si="153"/>
      </c>
      <c r="AQ165" s="1">
        <f t="shared" si="154"/>
      </c>
      <c r="AR165" s="1">
        <f t="shared" si="169"/>
      </c>
      <c r="AS165" s="1">
        <f t="shared" si="155"/>
      </c>
      <c r="AT165" s="1">
        <f t="shared" si="156"/>
      </c>
      <c r="AU165" s="1">
        <f t="shared" si="170"/>
      </c>
      <c r="AV165" s="1">
        <f t="shared" si="171"/>
      </c>
      <c r="AW165" s="1">
        <f t="shared" si="157"/>
      </c>
      <c r="AX165" s="1">
        <f t="shared" si="172"/>
      </c>
      <c r="AY165" s="1">
        <f t="shared" si="158"/>
      </c>
      <c r="AZ165" s="1">
        <f t="shared" si="173"/>
      </c>
      <c r="BA165" s="1">
        <f t="shared" si="159"/>
      </c>
      <c r="BB165" s="1">
        <f t="shared" si="174"/>
      </c>
      <c r="BC165" s="1">
        <f t="shared" si="160"/>
      </c>
      <c r="BD165" s="1">
        <f t="shared" si="175"/>
      </c>
      <c r="BE165" s="1">
        <f t="shared" si="161"/>
      </c>
      <c r="BF165" s="14">
        <f t="shared" si="176"/>
      </c>
      <c r="BG165" s="1">
        <f t="shared" si="162"/>
      </c>
      <c r="BH165" s="14">
        <f t="shared" si="177"/>
      </c>
      <c r="BI165" s="14">
        <f t="shared" si="163"/>
      </c>
      <c r="BJ165" s="14">
        <f t="shared" si="178"/>
      </c>
      <c r="BK165" s="1">
        <f t="shared" si="164"/>
      </c>
      <c r="BL165" s="14">
        <f t="shared" si="179"/>
      </c>
      <c r="BM165" s="1">
        <f t="shared" si="165"/>
      </c>
      <c r="BN165" s="14">
        <f t="shared" si="180"/>
      </c>
      <c r="BO165" s="1">
        <f t="shared" si="166"/>
      </c>
      <c r="BP165" s="14">
        <f t="shared" si="181"/>
      </c>
      <c r="BQ165" s="1">
        <f t="shared" si="167"/>
      </c>
      <c r="BR165" s="14">
        <f t="shared" si="182"/>
      </c>
      <c r="BS165" s="1">
        <f t="shared" si="168"/>
      </c>
      <c r="BT165" s="14">
        <f t="shared" si="183"/>
      </c>
      <c r="BU165" s="1">
        <f t="shared" si="184"/>
      </c>
      <c r="BV165" s="1">
        <f t="shared" si="185"/>
      </c>
      <c r="BW165" s="1">
        <f t="shared" si="186"/>
      </c>
      <c r="BX165" s="1">
        <f t="shared" si="187"/>
      </c>
      <c r="BY165" s="1">
        <f t="shared" si="188"/>
      </c>
      <c r="BZ165" s="1">
        <f t="shared" si="189"/>
      </c>
      <c r="CA165" s="1">
        <f t="shared" si="190"/>
      </c>
      <c r="CB165" s="1">
        <f t="shared" si="191"/>
      </c>
      <c r="CC165" s="1">
        <f t="shared" si="192"/>
      </c>
      <c r="CD165" s="1">
        <f t="shared" si="193"/>
      </c>
      <c r="CE165" s="1">
        <f t="shared" si="194"/>
      </c>
      <c r="CF165" s="1">
        <f t="shared" si="195"/>
      </c>
      <c r="CG165" s="1">
        <f t="shared" si="196"/>
      </c>
      <c r="CH165" s="1">
        <f t="shared" si="197"/>
      </c>
      <c r="CI165" s="1">
        <f t="shared" si="198"/>
      </c>
      <c r="CJ165" s="1">
        <f t="shared" si="199"/>
      </c>
      <c r="CK165" s="1">
        <f t="shared" si="200"/>
      </c>
      <c r="CL165" s="1">
        <f t="shared" si="201"/>
      </c>
      <c r="CM165" s="1">
        <f t="shared" si="202"/>
      </c>
      <c r="CN165" s="1">
        <f t="shared" si="203"/>
      </c>
      <c r="CO165" s="1">
        <f t="shared" si="204"/>
      </c>
      <c r="CP165" s="1">
        <f t="shared" si="205"/>
      </c>
      <c r="CQ165" s="1">
        <f t="shared" si="206"/>
      </c>
      <c r="CR165" s="1">
        <f t="shared" si="207"/>
      </c>
      <c r="CS165" s="1">
        <f t="shared" si="208"/>
      </c>
      <c r="CT165" s="1">
        <f t="shared" si="209"/>
      </c>
      <c r="CU165" s="1">
        <f t="shared" si="210"/>
      </c>
      <c r="CV165" s="1">
        <f t="shared" si="211"/>
      </c>
      <c r="CW165" s="1">
        <f t="shared" si="212"/>
      </c>
      <c r="CX165" s="1">
        <f t="shared" si="213"/>
      </c>
      <c r="CY165" s="1">
        <f t="shared" si="214"/>
      </c>
      <c r="CZ165" s="1">
        <f t="shared" si="215"/>
      </c>
      <c r="DA165" s="1">
        <f t="shared" si="216"/>
      </c>
      <c r="DB165" s="1">
        <f t="shared" si="217"/>
      </c>
      <c r="DC165" s="1">
        <f t="shared" si="218"/>
      </c>
      <c r="DD165" s="1">
        <f t="shared" si="219"/>
      </c>
      <c r="DE165" s="1">
        <f t="shared" si="220"/>
      </c>
      <c r="DF165" s="1">
        <f t="shared" si="221"/>
      </c>
      <c r="DG165" s="1">
        <f t="shared" si="222"/>
      </c>
      <c r="DH165" s="2">
        <f t="shared" si="223"/>
      </c>
    </row>
    <row r="166" spans="1:112" ht="11.25" customHeight="1" hidden="1">
      <c r="A166" s="1">
        <v>164</v>
      </c>
      <c r="B166" s="1"/>
      <c r="C166" s="1"/>
      <c r="D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E166" s="1">
        <f t="shared" si="146"/>
      </c>
      <c r="AF166" s="1">
        <f t="shared" si="147"/>
      </c>
      <c r="AG166" s="13">
        <f>IF(B166="","",IF(LOOKUP(AF166,'[1]Fresno 2010 Pay Sheet'!$A$5:$A$35,'[1]Fresno 2010 Pay Sheet'!$B$5:$B$35)&gt;0,LOOKUP(AF166,'[1]Fresno 2010 Pay Sheet'!$A$5:$A$35,'[1]Fresno 2010 Pay Sheet'!$B$5:$B$35),0))</f>
      </c>
      <c r="AH166" s="1">
        <f t="shared" si="148"/>
      </c>
      <c r="AI166" s="1">
        <f t="shared" si="149"/>
      </c>
      <c r="AJ166" s="13">
        <f>IF(B166="","",IF(LOOKUP(AI166,'[1]Fresno 2010 Pay Sheet'!$C$5:$C$35,'[1]Fresno 2010 Pay Sheet'!$D$5:$D$35)&gt;0,LOOKUP(AI166,'[1]Fresno 2010 Pay Sheet'!$C$5:$C$35,'[1]Fresno 2010 Pay Sheet'!$D$5:$D$35),0))</f>
      </c>
      <c r="AK166" s="1">
        <f t="shared" si="150"/>
      </c>
      <c r="AL166" s="1">
        <f t="shared" si="151"/>
      </c>
      <c r="AM166" s="13">
        <f>IF(B166="","",IF(LOOKUP(AL166,'[1]Fresno 2010 Pay Sheet'!$E$5:$E$35,'[1]Fresno 2010 Pay Sheet'!$F$5:$F$35)&gt;0,LOOKUP(AL166,'[1]Fresno 2010 Pay Sheet'!$E$5:$E$35,'[1]Fresno 2010 Pay Sheet'!$F$5:$F$35),0))</f>
      </c>
      <c r="AN166" s="1">
        <f t="shared" si="224"/>
      </c>
      <c r="AO166" s="1">
        <f t="shared" si="152"/>
      </c>
      <c r="AP166" s="1">
        <f t="shared" si="153"/>
      </c>
      <c r="AQ166" s="1">
        <f t="shared" si="154"/>
      </c>
      <c r="AR166" s="1">
        <f t="shared" si="169"/>
      </c>
      <c r="AS166" s="1">
        <f t="shared" si="155"/>
      </c>
      <c r="AT166" s="1">
        <f t="shared" si="156"/>
      </c>
      <c r="AU166" s="1">
        <f t="shared" si="170"/>
      </c>
      <c r="AV166" s="1">
        <f t="shared" si="171"/>
      </c>
      <c r="AW166" s="1">
        <f t="shared" si="157"/>
      </c>
      <c r="AX166" s="1">
        <f t="shared" si="172"/>
      </c>
      <c r="AY166" s="1">
        <f t="shared" si="158"/>
      </c>
      <c r="AZ166" s="1">
        <f t="shared" si="173"/>
      </c>
      <c r="BA166" s="1">
        <f t="shared" si="159"/>
      </c>
      <c r="BB166" s="1">
        <f t="shared" si="174"/>
      </c>
      <c r="BC166" s="1">
        <f t="shared" si="160"/>
      </c>
      <c r="BD166" s="1">
        <f t="shared" si="175"/>
      </c>
      <c r="BE166" s="1">
        <f t="shared" si="161"/>
      </c>
      <c r="BF166" s="14">
        <f t="shared" si="176"/>
      </c>
      <c r="BG166" s="1">
        <f t="shared" si="162"/>
      </c>
      <c r="BH166" s="14">
        <f t="shared" si="177"/>
      </c>
      <c r="BI166" s="14">
        <f t="shared" si="163"/>
      </c>
      <c r="BJ166" s="14">
        <f t="shared" si="178"/>
      </c>
      <c r="BK166" s="1">
        <f t="shared" si="164"/>
      </c>
      <c r="BL166" s="14">
        <f t="shared" si="179"/>
      </c>
      <c r="BM166" s="1">
        <f t="shared" si="165"/>
      </c>
      <c r="BN166" s="14">
        <f t="shared" si="180"/>
      </c>
      <c r="BO166" s="1">
        <f t="shared" si="166"/>
      </c>
      <c r="BP166" s="14">
        <f t="shared" si="181"/>
      </c>
      <c r="BQ166" s="1">
        <f t="shared" si="167"/>
      </c>
      <c r="BR166" s="14">
        <f t="shared" si="182"/>
      </c>
      <c r="BS166" s="1">
        <f t="shared" si="168"/>
      </c>
      <c r="BT166" s="14">
        <f t="shared" si="183"/>
      </c>
      <c r="BU166" s="1">
        <f t="shared" si="184"/>
      </c>
      <c r="BV166" s="1">
        <f t="shared" si="185"/>
      </c>
      <c r="BW166" s="1">
        <f t="shared" si="186"/>
      </c>
      <c r="BX166" s="1">
        <f t="shared" si="187"/>
      </c>
      <c r="BY166" s="1">
        <f t="shared" si="188"/>
      </c>
      <c r="BZ166" s="1">
        <f t="shared" si="189"/>
      </c>
      <c r="CA166" s="1">
        <f t="shared" si="190"/>
      </c>
      <c r="CB166" s="1">
        <f t="shared" si="191"/>
      </c>
      <c r="CC166" s="1">
        <f t="shared" si="192"/>
      </c>
      <c r="CD166" s="1">
        <f t="shared" si="193"/>
      </c>
      <c r="CE166" s="1">
        <f t="shared" si="194"/>
      </c>
      <c r="CF166" s="1">
        <f t="shared" si="195"/>
      </c>
      <c r="CG166" s="1">
        <f t="shared" si="196"/>
      </c>
      <c r="CH166" s="1">
        <f t="shared" si="197"/>
      </c>
      <c r="CI166" s="1">
        <f t="shared" si="198"/>
      </c>
      <c r="CJ166" s="1">
        <f t="shared" si="199"/>
      </c>
      <c r="CK166" s="1">
        <f t="shared" si="200"/>
      </c>
      <c r="CL166" s="1">
        <f t="shared" si="201"/>
      </c>
      <c r="CM166" s="1">
        <f t="shared" si="202"/>
      </c>
      <c r="CN166" s="1">
        <f t="shared" si="203"/>
      </c>
      <c r="CO166" s="1">
        <f t="shared" si="204"/>
      </c>
      <c r="CP166" s="1">
        <f t="shared" si="205"/>
      </c>
      <c r="CQ166" s="1">
        <f t="shared" si="206"/>
      </c>
      <c r="CR166" s="1">
        <f t="shared" si="207"/>
      </c>
      <c r="CS166" s="1">
        <f t="shared" si="208"/>
      </c>
      <c r="CT166" s="1">
        <f t="shared" si="209"/>
      </c>
      <c r="CU166" s="1">
        <f t="shared" si="210"/>
      </c>
      <c r="CV166" s="1">
        <f t="shared" si="211"/>
      </c>
      <c r="CW166" s="1">
        <f t="shared" si="212"/>
      </c>
      <c r="CX166" s="1">
        <f t="shared" si="213"/>
      </c>
      <c r="CY166" s="1">
        <f t="shared" si="214"/>
      </c>
      <c r="CZ166" s="1">
        <f t="shared" si="215"/>
      </c>
      <c r="DA166" s="1">
        <f t="shared" si="216"/>
      </c>
      <c r="DB166" s="1">
        <f t="shared" si="217"/>
      </c>
      <c r="DC166" s="1">
        <f t="shared" si="218"/>
      </c>
      <c r="DD166" s="1">
        <f t="shared" si="219"/>
      </c>
      <c r="DE166" s="1">
        <f t="shared" si="220"/>
      </c>
      <c r="DF166" s="1">
        <f t="shared" si="221"/>
      </c>
      <c r="DG166" s="1">
        <f t="shared" si="222"/>
      </c>
      <c r="DH166" s="2">
        <f t="shared" si="223"/>
      </c>
    </row>
    <row r="167" spans="1:112" ht="11.25" customHeight="1" hidden="1">
      <c r="A167" s="1">
        <v>165</v>
      </c>
      <c r="B167" s="1"/>
      <c r="C167" s="1"/>
      <c r="D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E167" s="1">
        <f t="shared" si="146"/>
      </c>
      <c r="AF167" s="1">
        <f t="shared" si="147"/>
      </c>
      <c r="AG167" s="13">
        <f>IF(B167="","",IF(LOOKUP(AF167,'[1]Fresno 2010 Pay Sheet'!$A$5:$A$35,'[1]Fresno 2010 Pay Sheet'!$B$5:$B$35)&gt;0,LOOKUP(AF167,'[1]Fresno 2010 Pay Sheet'!$A$5:$A$35,'[1]Fresno 2010 Pay Sheet'!$B$5:$B$35),0))</f>
      </c>
      <c r="AH167" s="1">
        <f t="shared" si="148"/>
      </c>
      <c r="AI167" s="1">
        <f t="shared" si="149"/>
      </c>
      <c r="AJ167" s="13">
        <f>IF(B167="","",IF(LOOKUP(AI167,'[1]Fresno 2010 Pay Sheet'!$C$5:$C$35,'[1]Fresno 2010 Pay Sheet'!$D$5:$D$35)&gt;0,LOOKUP(AI167,'[1]Fresno 2010 Pay Sheet'!$C$5:$C$35,'[1]Fresno 2010 Pay Sheet'!$D$5:$D$35),0))</f>
      </c>
      <c r="AK167" s="1">
        <f t="shared" si="150"/>
      </c>
      <c r="AL167" s="1">
        <f t="shared" si="151"/>
      </c>
      <c r="AM167" s="13">
        <f>IF(B167="","",IF(LOOKUP(AL167,'[1]Fresno 2010 Pay Sheet'!$E$5:$E$35,'[1]Fresno 2010 Pay Sheet'!$F$5:$F$35)&gt;0,LOOKUP(AL167,'[1]Fresno 2010 Pay Sheet'!$E$5:$E$35,'[1]Fresno 2010 Pay Sheet'!$F$5:$F$35),0))</f>
      </c>
      <c r="AN167" s="1">
        <f t="shared" si="224"/>
      </c>
      <c r="AO167" s="1">
        <f t="shared" si="152"/>
      </c>
      <c r="AP167" s="1">
        <f t="shared" si="153"/>
      </c>
      <c r="AQ167" s="1">
        <f t="shared" si="154"/>
      </c>
      <c r="AR167" s="1">
        <f t="shared" si="169"/>
      </c>
      <c r="AS167" s="1">
        <f t="shared" si="155"/>
      </c>
      <c r="AT167" s="1">
        <f t="shared" si="156"/>
      </c>
      <c r="AU167" s="1">
        <f t="shared" si="170"/>
      </c>
      <c r="AV167" s="1">
        <f t="shared" si="171"/>
      </c>
      <c r="AW167" s="1">
        <f t="shared" si="157"/>
      </c>
      <c r="AX167" s="1">
        <f t="shared" si="172"/>
      </c>
      <c r="AY167" s="1">
        <f t="shared" si="158"/>
      </c>
      <c r="AZ167" s="1">
        <f t="shared" si="173"/>
      </c>
      <c r="BA167" s="1">
        <f t="shared" si="159"/>
      </c>
      <c r="BB167" s="1">
        <f t="shared" si="174"/>
      </c>
      <c r="BC167" s="1">
        <f t="shared" si="160"/>
      </c>
      <c r="BD167" s="1">
        <f t="shared" si="175"/>
      </c>
      <c r="BE167" s="1">
        <f t="shared" si="161"/>
      </c>
      <c r="BF167" s="14">
        <f t="shared" si="176"/>
      </c>
      <c r="BG167" s="1">
        <f t="shared" si="162"/>
      </c>
      <c r="BH167" s="14">
        <f t="shared" si="177"/>
      </c>
      <c r="BI167" s="14">
        <f t="shared" si="163"/>
      </c>
      <c r="BJ167" s="14">
        <f t="shared" si="178"/>
      </c>
      <c r="BK167" s="1">
        <f t="shared" si="164"/>
      </c>
      <c r="BL167" s="14">
        <f t="shared" si="179"/>
      </c>
      <c r="BM167" s="1">
        <f t="shared" si="165"/>
      </c>
      <c r="BN167" s="14">
        <f t="shared" si="180"/>
      </c>
      <c r="BO167" s="1">
        <f t="shared" si="166"/>
      </c>
      <c r="BP167" s="14">
        <f t="shared" si="181"/>
      </c>
      <c r="BQ167" s="1">
        <f t="shared" si="167"/>
      </c>
      <c r="BR167" s="14">
        <f t="shared" si="182"/>
      </c>
      <c r="BS167" s="1">
        <f t="shared" si="168"/>
      </c>
      <c r="BT167" s="14">
        <f t="shared" si="183"/>
      </c>
      <c r="BU167" s="1">
        <f t="shared" si="184"/>
      </c>
      <c r="BV167" s="1">
        <f t="shared" si="185"/>
      </c>
      <c r="BW167" s="1">
        <f t="shared" si="186"/>
      </c>
      <c r="BX167" s="1">
        <f t="shared" si="187"/>
      </c>
      <c r="BY167" s="1">
        <f t="shared" si="188"/>
      </c>
      <c r="BZ167" s="1">
        <f t="shared" si="189"/>
      </c>
      <c r="CA167" s="1">
        <f t="shared" si="190"/>
      </c>
      <c r="CB167" s="1">
        <f t="shared" si="191"/>
      </c>
      <c r="CC167" s="1">
        <f t="shared" si="192"/>
      </c>
      <c r="CD167" s="1">
        <f t="shared" si="193"/>
      </c>
      <c r="CE167" s="1">
        <f t="shared" si="194"/>
      </c>
      <c r="CF167" s="1">
        <f t="shared" si="195"/>
      </c>
      <c r="CG167" s="1">
        <f t="shared" si="196"/>
      </c>
      <c r="CH167" s="1">
        <f t="shared" si="197"/>
      </c>
      <c r="CI167" s="1">
        <f t="shared" si="198"/>
      </c>
      <c r="CJ167" s="1">
        <f t="shared" si="199"/>
      </c>
      <c r="CK167" s="1">
        <f t="shared" si="200"/>
      </c>
      <c r="CL167" s="1">
        <f t="shared" si="201"/>
      </c>
      <c r="CM167" s="1">
        <f t="shared" si="202"/>
      </c>
      <c r="CN167" s="1">
        <f t="shared" si="203"/>
      </c>
      <c r="CO167" s="1">
        <f t="shared" si="204"/>
      </c>
      <c r="CP167" s="1">
        <f t="shared" si="205"/>
      </c>
      <c r="CQ167" s="1">
        <f t="shared" si="206"/>
      </c>
      <c r="CR167" s="1">
        <f t="shared" si="207"/>
      </c>
      <c r="CS167" s="1">
        <f t="shared" si="208"/>
      </c>
      <c r="CT167" s="1">
        <f t="shared" si="209"/>
      </c>
      <c r="CU167" s="1">
        <f t="shared" si="210"/>
      </c>
      <c r="CV167" s="1">
        <f t="shared" si="211"/>
      </c>
      <c r="CW167" s="1">
        <f t="shared" si="212"/>
      </c>
      <c r="CX167" s="1">
        <f t="shared" si="213"/>
      </c>
      <c r="CY167" s="1">
        <f t="shared" si="214"/>
      </c>
      <c r="CZ167" s="1">
        <f t="shared" si="215"/>
      </c>
      <c r="DA167" s="1">
        <f t="shared" si="216"/>
      </c>
      <c r="DB167" s="1">
        <f t="shared" si="217"/>
      </c>
      <c r="DC167" s="1">
        <f t="shared" si="218"/>
      </c>
      <c r="DD167" s="1">
        <f t="shared" si="219"/>
      </c>
      <c r="DE167" s="1">
        <f t="shared" si="220"/>
      </c>
      <c r="DF167" s="1">
        <f t="shared" si="221"/>
      </c>
      <c r="DG167" s="1">
        <f t="shared" si="222"/>
      </c>
      <c r="DH167" s="2">
        <f t="shared" si="223"/>
      </c>
    </row>
    <row r="168" spans="1:112" ht="11.25" customHeight="1" hidden="1">
      <c r="A168" s="1">
        <v>166</v>
      </c>
      <c r="B168" s="1"/>
      <c r="C168" s="1"/>
      <c r="D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E168" s="1">
        <f t="shared" si="146"/>
      </c>
      <c r="AF168" s="1">
        <f t="shared" si="147"/>
      </c>
      <c r="AG168" s="13">
        <f>IF(B168="","",IF(LOOKUP(AF168,'[1]Fresno 2010 Pay Sheet'!$A$5:$A$35,'[1]Fresno 2010 Pay Sheet'!$B$5:$B$35)&gt;0,LOOKUP(AF168,'[1]Fresno 2010 Pay Sheet'!$A$5:$A$35,'[1]Fresno 2010 Pay Sheet'!$B$5:$B$35),0))</f>
      </c>
      <c r="AH168" s="1">
        <f t="shared" si="148"/>
      </c>
      <c r="AI168" s="1">
        <f t="shared" si="149"/>
      </c>
      <c r="AJ168" s="13">
        <f>IF(B168="","",IF(LOOKUP(AI168,'[1]Fresno 2010 Pay Sheet'!$C$5:$C$35,'[1]Fresno 2010 Pay Sheet'!$D$5:$D$35)&gt;0,LOOKUP(AI168,'[1]Fresno 2010 Pay Sheet'!$C$5:$C$35,'[1]Fresno 2010 Pay Sheet'!$D$5:$D$35),0))</f>
      </c>
      <c r="AK168" s="1">
        <f t="shared" si="150"/>
      </c>
      <c r="AL168" s="1">
        <f t="shared" si="151"/>
      </c>
      <c r="AM168" s="13">
        <f>IF(B168="","",IF(LOOKUP(AL168,'[1]Fresno 2010 Pay Sheet'!$E$5:$E$35,'[1]Fresno 2010 Pay Sheet'!$F$5:$F$35)&gt;0,LOOKUP(AL168,'[1]Fresno 2010 Pay Sheet'!$E$5:$E$35,'[1]Fresno 2010 Pay Sheet'!$F$5:$F$35),0))</f>
      </c>
      <c r="AN168" s="1">
        <f t="shared" si="224"/>
      </c>
      <c r="AO168" s="1">
        <f t="shared" si="152"/>
      </c>
      <c r="AP168" s="1">
        <f t="shared" si="153"/>
      </c>
      <c r="AQ168" s="1">
        <f t="shared" si="154"/>
      </c>
      <c r="AR168" s="1">
        <f t="shared" si="169"/>
      </c>
      <c r="AS168" s="1">
        <f t="shared" si="155"/>
      </c>
      <c r="AT168" s="1">
        <f t="shared" si="156"/>
      </c>
      <c r="AU168" s="1">
        <f t="shared" si="170"/>
      </c>
      <c r="AV168" s="1">
        <f t="shared" si="171"/>
      </c>
      <c r="AW168" s="1">
        <f t="shared" si="157"/>
      </c>
      <c r="AX168" s="1">
        <f t="shared" si="172"/>
      </c>
      <c r="AY168" s="1">
        <f t="shared" si="158"/>
      </c>
      <c r="AZ168" s="1">
        <f t="shared" si="173"/>
      </c>
      <c r="BA168" s="1">
        <f t="shared" si="159"/>
      </c>
      <c r="BB168" s="1">
        <f t="shared" si="174"/>
      </c>
      <c r="BC168" s="1">
        <f t="shared" si="160"/>
      </c>
      <c r="BD168" s="1">
        <f t="shared" si="175"/>
      </c>
      <c r="BE168" s="1">
        <f t="shared" si="161"/>
      </c>
      <c r="BF168" s="14">
        <f t="shared" si="176"/>
      </c>
      <c r="BG168" s="1">
        <f t="shared" si="162"/>
      </c>
      <c r="BH168" s="14">
        <f t="shared" si="177"/>
      </c>
      <c r="BI168" s="14">
        <f t="shared" si="163"/>
      </c>
      <c r="BJ168" s="14">
        <f t="shared" si="178"/>
      </c>
      <c r="BK168" s="1">
        <f t="shared" si="164"/>
      </c>
      <c r="BL168" s="14">
        <f t="shared" si="179"/>
      </c>
      <c r="BM168" s="1">
        <f t="shared" si="165"/>
      </c>
      <c r="BN168" s="14">
        <f t="shared" si="180"/>
      </c>
      <c r="BO168" s="1">
        <f t="shared" si="166"/>
      </c>
      <c r="BP168" s="14">
        <f t="shared" si="181"/>
      </c>
      <c r="BQ168" s="1">
        <f t="shared" si="167"/>
      </c>
      <c r="BR168" s="14">
        <f t="shared" si="182"/>
      </c>
      <c r="BS168" s="1">
        <f t="shared" si="168"/>
      </c>
      <c r="BT168" s="14">
        <f t="shared" si="183"/>
      </c>
      <c r="BU168" s="1">
        <f t="shared" si="184"/>
      </c>
      <c r="BV168" s="1">
        <f t="shared" si="185"/>
      </c>
      <c r="BW168" s="1">
        <f t="shared" si="186"/>
      </c>
      <c r="BX168" s="1">
        <f t="shared" si="187"/>
      </c>
      <c r="BY168" s="1">
        <f t="shared" si="188"/>
      </c>
      <c r="BZ168" s="1">
        <f t="shared" si="189"/>
      </c>
      <c r="CA168" s="1">
        <f t="shared" si="190"/>
      </c>
      <c r="CB168" s="1">
        <f t="shared" si="191"/>
      </c>
      <c r="CC168" s="1">
        <f t="shared" si="192"/>
      </c>
      <c r="CD168" s="1">
        <f t="shared" si="193"/>
      </c>
      <c r="CE168" s="1">
        <f t="shared" si="194"/>
      </c>
      <c r="CF168" s="1">
        <f t="shared" si="195"/>
      </c>
      <c r="CG168" s="1">
        <f t="shared" si="196"/>
      </c>
      <c r="CH168" s="1">
        <f t="shared" si="197"/>
      </c>
      <c r="CI168" s="1">
        <f t="shared" si="198"/>
      </c>
      <c r="CJ168" s="1">
        <f t="shared" si="199"/>
      </c>
      <c r="CK168" s="1">
        <f t="shared" si="200"/>
      </c>
      <c r="CL168" s="1">
        <f t="shared" si="201"/>
      </c>
      <c r="CM168" s="1">
        <f t="shared" si="202"/>
      </c>
      <c r="CN168" s="1">
        <f t="shared" si="203"/>
      </c>
      <c r="CO168" s="1">
        <f t="shared" si="204"/>
      </c>
      <c r="CP168" s="1">
        <f t="shared" si="205"/>
      </c>
      <c r="CQ168" s="1">
        <f t="shared" si="206"/>
      </c>
      <c r="CR168" s="1">
        <f t="shared" si="207"/>
      </c>
      <c r="CS168" s="1">
        <f t="shared" si="208"/>
      </c>
      <c r="CT168" s="1">
        <f t="shared" si="209"/>
      </c>
      <c r="CU168" s="1">
        <f t="shared" si="210"/>
      </c>
      <c r="CV168" s="1">
        <f t="shared" si="211"/>
      </c>
      <c r="CW168" s="1">
        <f t="shared" si="212"/>
      </c>
      <c r="CX168" s="1">
        <f t="shared" si="213"/>
      </c>
      <c r="CY168" s="1">
        <f t="shared" si="214"/>
      </c>
      <c r="CZ168" s="1">
        <f t="shared" si="215"/>
      </c>
      <c r="DA168" s="1">
        <f t="shared" si="216"/>
      </c>
      <c r="DB168" s="1">
        <f t="shared" si="217"/>
      </c>
      <c r="DC168" s="1">
        <f t="shared" si="218"/>
      </c>
      <c r="DD168" s="1">
        <f t="shared" si="219"/>
      </c>
      <c r="DE168" s="1">
        <f t="shared" si="220"/>
      </c>
      <c r="DF168" s="1">
        <f t="shared" si="221"/>
      </c>
      <c r="DG168" s="1">
        <f t="shared" si="222"/>
      </c>
      <c r="DH168" s="2">
        <f t="shared" si="223"/>
      </c>
    </row>
    <row r="169" spans="1:112" ht="11.25" customHeight="1" hidden="1">
      <c r="A169" s="1">
        <v>167</v>
      </c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E169" s="1">
        <f aca="true" t="shared" si="225" ref="AE169:AE202">IF(B169="","",SUM(G169:K169))</f>
      </c>
      <c r="AF169" s="1">
        <f aca="true" t="shared" si="226" ref="AF169:AF202">IF(B169="","",RANK(AE169,$AE$3:$AE$202,0))</f>
      </c>
      <c r="AG169" s="13">
        <f>IF(B169="","",IF(LOOKUP(AF169,'[1]Fresno 2010 Pay Sheet'!$A$5:$A$35,'[1]Fresno 2010 Pay Sheet'!$B$5:$B$35)&gt;0,LOOKUP(AF169,'[1]Fresno 2010 Pay Sheet'!$A$5:$A$35,'[1]Fresno 2010 Pay Sheet'!$B$5:$B$35),0))</f>
      </c>
      <c r="AH169" s="1">
        <f aca="true" t="shared" si="227" ref="AH169:AH202">IF(B169="","",SUM(S169:W169))</f>
      </c>
      <c r="AI169" s="1">
        <f aca="true" t="shared" si="228" ref="AI169:AI202">IF(B169="","",RANK(AH169,$AH$3:$AH$202,0))</f>
      </c>
      <c r="AJ169" s="13">
        <f>IF(B169="","",IF(LOOKUP(AI169,'[1]Fresno 2010 Pay Sheet'!$C$5:$C$35,'[1]Fresno 2010 Pay Sheet'!$D$5:$D$35)&gt;0,LOOKUP(AI169,'[1]Fresno 2010 Pay Sheet'!$C$5:$C$35,'[1]Fresno 2010 Pay Sheet'!$D$5:$D$35),0))</f>
      </c>
      <c r="AK169" s="1">
        <f aca="true" t="shared" si="229" ref="AK169:AK202">IF(B169="","",AE169+AH169)</f>
      </c>
      <c r="AL169" s="1">
        <f aca="true" t="shared" si="230" ref="AL169:AL202">IF(B169="","",RANK(AK169,$AK$3:$AK$202,0))</f>
      </c>
      <c r="AM169" s="13">
        <f>IF(B169="","",IF(LOOKUP(AL169,'[1]Fresno 2010 Pay Sheet'!$E$5:$E$35,'[1]Fresno 2010 Pay Sheet'!$F$5:$F$35)&gt;0,LOOKUP(AL169,'[1]Fresno 2010 Pay Sheet'!$E$5:$E$35,'[1]Fresno 2010 Pay Sheet'!$F$5:$F$35),0))</f>
      </c>
      <c r="AN169" s="1">
        <f t="shared" si="224"/>
      </c>
      <c r="AO169" s="1">
        <f t="shared" si="152"/>
      </c>
      <c r="AP169" s="1">
        <f t="shared" si="153"/>
      </c>
      <c r="AQ169" s="1">
        <f t="shared" si="154"/>
      </c>
      <c r="AR169" s="1">
        <f t="shared" si="169"/>
      </c>
      <c r="AS169" s="1">
        <f t="shared" si="155"/>
      </c>
      <c r="AT169" s="1">
        <f t="shared" si="156"/>
      </c>
      <c r="AU169" s="1">
        <f t="shared" si="170"/>
      </c>
      <c r="AV169" s="1">
        <f t="shared" si="171"/>
      </c>
      <c r="AW169" s="1">
        <f t="shared" si="157"/>
      </c>
      <c r="AX169" s="1">
        <f t="shared" si="172"/>
      </c>
      <c r="AY169" s="1">
        <f t="shared" si="158"/>
      </c>
      <c r="AZ169" s="1">
        <f t="shared" si="173"/>
      </c>
      <c r="BA169" s="1">
        <f t="shared" si="159"/>
      </c>
      <c r="BB169" s="1">
        <f t="shared" si="174"/>
      </c>
      <c r="BC169" s="1">
        <f t="shared" si="160"/>
      </c>
      <c r="BD169" s="1">
        <f t="shared" si="175"/>
      </c>
      <c r="BE169" s="1">
        <f t="shared" si="161"/>
      </c>
      <c r="BF169" s="14">
        <f t="shared" si="176"/>
      </c>
      <c r="BG169" s="1">
        <f t="shared" si="162"/>
      </c>
      <c r="BH169" s="14">
        <f t="shared" si="177"/>
      </c>
      <c r="BI169" s="14">
        <f t="shared" si="163"/>
      </c>
      <c r="BJ169" s="14">
        <f t="shared" si="178"/>
      </c>
      <c r="BK169" s="1">
        <f t="shared" si="164"/>
      </c>
      <c r="BL169" s="14">
        <f t="shared" si="179"/>
      </c>
      <c r="BM169" s="1">
        <f t="shared" si="165"/>
      </c>
      <c r="BN169" s="14">
        <f t="shared" si="180"/>
      </c>
      <c r="BO169" s="1">
        <f t="shared" si="166"/>
      </c>
      <c r="BP169" s="14">
        <f t="shared" si="181"/>
      </c>
      <c r="BQ169" s="1">
        <f t="shared" si="167"/>
      </c>
      <c r="BR169" s="14">
        <f t="shared" si="182"/>
      </c>
      <c r="BS169" s="1">
        <f t="shared" si="168"/>
      </c>
      <c r="BT169" s="14">
        <f t="shared" si="183"/>
      </c>
      <c r="BU169" s="1">
        <f t="shared" si="184"/>
      </c>
      <c r="BV169" s="1">
        <f t="shared" si="185"/>
      </c>
      <c r="BW169" s="1">
        <f t="shared" si="186"/>
      </c>
      <c r="BX169" s="1">
        <f t="shared" si="187"/>
      </c>
      <c r="BY169" s="1">
        <f t="shared" si="188"/>
      </c>
      <c r="BZ169" s="1">
        <f t="shared" si="189"/>
      </c>
      <c r="CA169" s="1">
        <f t="shared" si="190"/>
      </c>
      <c r="CB169" s="1">
        <f t="shared" si="191"/>
      </c>
      <c r="CC169" s="1">
        <f t="shared" si="192"/>
      </c>
      <c r="CD169" s="1">
        <f t="shared" si="193"/>
      </c>
      <c r="CE169" s="1">
        <f t="shared" si="194"/>
      </c>
      <c r="CF169" s="1">
        <f t="shared" si="195"/>
      </c>
      <c r="CG169" s="1">
        <f t="shared" si="196"/>
      </c>
      <c r="CH169" s="1">
        <f t="shared" si="197"/>
      </c>
      <c r="CI169" s="1">
        <f t="shared" si="198"/>
      </c>
      <c r="CJ169" s="1">
        <f t="shared" si="199"/>
      </c>
      <c r="CK169" s="1">
        <f t="shared" si="200"/>
      </c>
      <c r="CL169" s="1">
        <f t="shared" si="201"/>
      </c>
      <c r="CM169" s="1">
        <f t="shared" si="202"/>
      </c>
      <c r="CN169" s="1">
        <f t="shared" si="203"/>
      </c>
      <c r="CO169" s="1">
        <f t="shared" si="204"/>
      </c>
      <c r="CP169" s="1">
        <f t="shared" si="205"/>
      </c>
      <c r="CQ169" s="1">
        <f t="shared" si="206"/>
      </c>
      <c r="CR169" s="1">
        <f t="shared" si="207"/>
      </c>
      <c r="CS169" s="1">
        <f t="shared" si="208"/>
      </c>
      <c r="CT169" s="1">
        <f t="shared" si="209"/>
      </c>
      <c r="CU169" s="1">
        <f t="shared" si="210"/>
      </c>
      <c r="CV169" s="1">
        <f t="shared" si="211"/>
      </c>
      <c r="CW169" s="1">
        <f t="shared" si="212"/>
      </c>
      <c r="CX169" s="1">
        <f t="shared" si="213"/>
      </c>
      <c r="CY169" s="1">
        <f t="shared" si="214"/>
      </c>
      <c r="CZ169" s="1">
        <f t="shared" si="215"/>
      </c>
      <c r="DA169" s="1">
        <f t="shared" si="216"/>
      </c>
      <c r="DB169" s="1">
        <f t="shared" si="217"/>
      </c>
      <c r="DC169" s="1">
        <f t="shared" si="218"/>
      </c>
      <c r="DD169" s="1">
        <f t="shared" si="219"/>
      </c>
      <c r="DE169" s="1">
        <f t="shared" si="220"/>
      </c>
      <c r="DF169" s="1">
        <f t="shared" si="221"/>
      </c>
      <c r="DG169" s="1">
        <f t="shared" si="222"/>
      </c>
      <c r="DH169" s="2">
        <f t="shared" si="223"/>
      </c>
    </row>
    <row r="170" spans="1:112" ht="11.25" customHeight="1" hidden="1">
      <c r="A170" s="1">
        <v>168</v>
      </c>
      <c r="B170" s="1"/>
      <c r="C170" s="1"/>
      <c r="D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E170" s="1">
        <f t="shared" si="225"/>
      </c>
      <c r="AF170" s="1">
        <f t="shared" si="226"/>
      </c>
      <c r="AG170" s="13">
        <f>IF(B170="","",IF(LOOKUP(AF170,'[1]Fresno 2010 Pay Sheet'!$A$5:$A$35,'[1]Fresno 2010 Pay Sheet'!$B$5:$B$35)&gt;0,LOOKUP(AF170,'[1]Fresno 2010 Pay Sheet'!$A$5:$A$35,'[1]Fresno 2010 Pay Sheet'!$B$5:$B$35),0))</f>
      </c>
      <c r="AH170" s="1">
        <f t="shared" si="227"/>
      </c>
      <c r="AI170" s="1">
        <f t="shared" si="228"/>
      </c>
      <c r="AJ170" s="13">
        <f>IF(B170="","",IF(LOOKUP(AI170,'[1]Fresno 2010 Pay Sheet'!$C$5:$C$35,'[1]Fresno 2010 Pay Sheet'!$D$5:$D$35)&gt;0,LOOKUP(AI170,'[1]Fresno 2010 Pay Sheet'!$C$5:$C$35,'[1]Fresno 2010 Pay Sheet'!$D$5:$D$35),0))</f>
      </c>
      <c r="AK170" s="1">
        <f t="shared" si="229"/>
      </c>
      <c r="AL170" s="1">
        <f t="shared" si="230"/>
      </c>
      <c r="AM170" s="13">
        <f>IF(B170="","",IF(LOOKUP(AL170,'[1]Fresno 2010 Pay Sheet'!$E$5:$E$35,'[1]Fresno 2010 Pay Sheet'!$F$5:$F$35)&gt;0,LOOKUP(AL170,'[1]Fresno 2010 Pay Sheet'!$E$5:$E$35,'[1]Fresno 2010 Pay Sheet'!$F$5:$F$35),0))</f>
      </c>
      <c r="AN170" s="1">
        <f t="shared" si="224"/>
      </c>
      <c r="AO170" s="1">
        <f t="shared" si="152"/>
      </c>
      <c r="AP170" s="1">
        <f t="shared" si="153"/>
      </c>
      <c r="AQ170" s="1">
        <f t="shared" si="154"/>
      </c>
      <c r="AR170" s="1">
        <f t="shared" si="169"/>
      </c>
      <c r="AS170" s="1">
        <f t="shared" si="155"/>
      </c>
      <c r="AT170" s="1">
        <f t="shared" si="156"/>
      </c>
      <c r="AU170" s="1">
        <f t="shared" si="170"/>
      </c>
      <c r="AV170" s="1">
        <f t="shared" si="171"/>
      </c>
      <c r="AW170" s="1">
        <f t="shared" si="157"/>
      </c>
      <c r="AX170" s="1">
        <f t="shared" si="172"/>
      </c>
      <c r="AY170" s="1">
        <f t="shared" si="158"/>
      </c>
      <c r="AZ170" s="1">
        <f t="shared" si="173"/>
      </c>
      <c r="BA170" s="1">
        <f t="shared" si="159"/>
      </c>
      <c r="BB170" s="1">
        <f t="shared" si="174"/>
      </c>
      <c r="BC170" s="1">
        <f t="shared" si="160"/>
      </c>
      <c r="BD170" s="1">
        <f t="shared" si="175"/>
      </c>
      <c r="BE170" s="1">
        <f t="shared" si="161"/>
      </c>
      <c r="BF170" s="14">
        <f t="shared" si="176"/>
      </c>
      <c r="BG170" s="1">
        <f t="shared" si="162"/>
      </c>
      <c r="BH170" s="14">
        <f t="shared" si="177"/>
      </c>
      <c r="BI170" s="14">
        <f t="shared" si="163"/>
      </c>
      <c r="BJ170" s="14">
        <f t="shared" si="178"/>
      </c>
      <c r="BK170" s="1">
        <f t="shared" si="164"/>
      </c>
      <c r="BL170" s="14">
        <f t="shared" si="179"/>
      </c>
      <c r="BM170" s="1">
        <f t="shared" si="165"/>
      </c>
      <c r="BN170" s="14">
        <f t="shared" si="180"/>
      </c>
      <c r="BO170" s="1">
        <f t="shared" si="166"/>
      </c>
      <c r="BP170" s="14">
        <f t="shared" si="181"/>
      </c>
      <c r="BQ170" s="1">
        <f t="shared" si="167"/>
      </c>
      <c r="BR170" s="14">
        <f t="shared" si="182"/>
      </c>
      <c r="BS170" s="1">
        <f t="shared" si="168"/>
      </c>
      <c r="BT170" s="14">
        <f t="shared" si="183"/>
      </c>
      <c r="BU170" s="1">
        <f t="shared" si="184"/>
      </c>
      <c r="BV170" s="1">
        <f t="shared" si="185"/>
      </c>
      <c r="BW170" s="1">
        <f t="shared" si="186"/>
      </c>
      <c r="BX170" s="1">
        <f t="shared" si="187"/>
      </c>
      <c r="BY170" s="1">
        <f t="shared" si="188"/>
      </c>
      <c r="BZ170" s="1">
        <f t="shared" si="189"/>
      </c>
      <c r="CA170" s="1">
        <f t="shared" si="190"/>
      </c>
      <c r="CB170" s="1">
        <f t="shared" si="191"/>
      </c>
      <c r="CC170" s="1">
        <f t="shared" si="192"/>
      </c>
      <c r="CD170" s="1">
        <f t="shared" si="193"/>
      </c>
      <c r="CE170" s="1">
        <f t="shared" si="194"/>
      </c>
      <c r="CF170" s="1">
        <f t="shared" si="195"/>
      </c>
      <c r="CG170" s="1">
        <f t="shared" si="196"/>
      </c>
      <c r="CH170" s="1">
        <f t="shared" si="197"/>
      </c>
      <c r="CI170" s="1">
        <f t="shared" si="198"/>
      </c>
      <c r="CJ170" s="1">
        <f t="shared" si="199"/>
      </c>
      <c r="CK170" s="1">
        <f t="shared" si="200"/>
      </c>
      <c r="CL170" s="1">
        <f t="shared" si="201"/>
      </c>
      <c r="CM170" s="1">
        <f t="shared" si="202"/>
      </c>
      <c r="CN170" s="1">
        <f t="shared" si="203"/>
      </c>
      <c r="CO170" s="1">
        <f t="shared" si="204"/>
      </c>
      <c r="CP170" s="1">
        <f t="shared" si="205"/>
      </c>
      <c r="CQ170" s="1">
        <f t="shared" si="206"/>
      </c>
      <c r="CR170" s="1">
        <f t="shared" si="207"/>
      </c>
      <c r="CS170" s="1">
        <f t="shared" si="208"/>
      </c>
      <c r="CT170" s="1">
        <f t="shared" si="209"/>
      </c>
      <c r="CU170" s="1">
        <f t="shared" si="210"/>
      </c>
      <c r="CV170" s="1">
        <f t="shared" si="211"/>
      </c>
      <c r="CW170" s="1">
        <f t="shared" si="212"/>
      </c>
      <c r="CX170" s="1">
        <f t="shared" si="213"/>
      </c>
      <c r="CY170" s="1">
        <f t="shared" si="214"/>
      </c>
      <c r="CZ170" s="1">
        <f t="shared" si="215"/>
      </c>
      <c r="DA170" s="1">
        <f t="shared" si="216"/>
      </c>
      <c r="DB170" s="1">
        <f t="shared" si="217"/>
      </c>
      <c r="DC170" s="1">
        <f t="shared" si="218"/>
      </c>
      <c r="DD170" s="1">
        <f t="shared" si="219"/>
      </c>
      <c r="DE170" s="1">
        <f t="shared" si="220"/>
      </c>
      <c r="DF170" s="1">
        <f t="shared" si="221"/>
      </c>
      <c r="DG170" s="1">
        <f t="shared" si="222"/>
      </c>
      <c r="DH170" s="2">
        <f t="shared" si="223"/>
      </c>
    </row>
    <row r="171" spans="1:112" ht="11.25" customHeight="1" hidden="1">
      <c r="A171" s="1">
        <v>169</v>
      </c>
      <c r="B171" s="1"/>
      <c r="C171" s="1"/>
      <c r="D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E171" s="1">
        <f t="shared" si="225"/>
      </c>
      <c r="AF171" s="1">
        <f t="shared" si="226"/>
      </c>
      <c r="AG171" s="13">
        <f>IF(B171="","",IF(LOOKUP(AF171,'[1]Fresno 2010 Pay Sheet'!$A$5:$A$35,'[1]Fresno 2010 Pay Sheet'!$B$5:$B$35)&gt;0,LOOKUP(AF171,'[1]Fresno 2010 Pay Sheet'!$A$5:$A$35,'[1]Fresno 2010 Pay Sheet'!$B$5:$B$35),0))</f>
      </c>
      <c r="AH171" s="1">
        <f t="shared" si="227"/>
      </c>
      <c r="AI171" s="1">
        <f t="shared" si="228"/>
      </c>
      <c r="AJ171" s="13">
        <f>IF(B171="","",IF(LOOKUP(AI171,'[1]Fresno 2010 Pay Sheet'!$C$5:$C$35,'[1]Fresno 2010 Pay Sheet'!$D$5:$D$35)&gt;0,LOOKUP(AI171,'[1]Fresno 2010 Pay Sheet'!$C$5:$C$35,'[1]Fresno 2010 Pay Sheet'!$D$5:$D$35),0))</f>
      </c>
      <c r="AK171" s="1">
        <f t="shared" si="229"/>
      </c>
      <c r="AL171" s="1">
        <f t="shared" si="230"/>
      </c>
      <c r="AM171" s="13">
        <f>IF(B171="","",IF(LOOKUP(AL171,'[1]Fresno 2010 Pay Sheet'!$E$5:$E$35,'[1]Fresno 2010 Pay Sheet'!$F$5:$F$35)&gt;0,LOOKUP(AL171,'[1]Fresno 2010 Pay Sheet'!$E$5:$E$35,'[1]Fresno 2010 Pay Sheet'!$F$5:$F$35),0))</f>
      </c>
      <c r="AN171" s="1">
        <f t="shared" si="224"/>
      </c>
      <c r="AO171" s="1">
        <f t="shared" si="152"/>
      </c>
      <c r="AP171" s="1">
        <f t="shared" si="153"/>
      </c>
      <c r="AQ171" s="1">
        <f t="shared" si="154"/>
      </c>
      <c r="AR171" s="1">
        <f t="shared" si="169"/>
      </c>
      <c r="AS171" s="1">
        <f t="shared" si="155"/>
      </c>
      <c r="AT171" s="1">
        <f t="shared" si="156"/>
      </c>
      <c r="AU171" s="1">
        <f t="shared" si="170"/>
      </c>
      <c r="AV171" s="1">
        <f t="shared" si="171"/>
      </c>
      <c r="AW171" s="1">
        <f t="shared" si="157"/>
      </c>
      <c r="AX171" s="1">
        <f t="shared" si="172"/>
      </c>
      <c r="AY171" s="1">
        <f t="shared" si="158"/>
      </c>
      <c r="AZ171" s="1">
        <f t="shared" si="173"/>
      </c>
      <c r="BA171" s="1">
        <f t="shared" si="159"/>
      </c>
      <c r="BB171" s="1">
        <f t="shared" si="174"/>
      </c>
      <c r="BC171" s="1">
        <f t="shared" si="160"/>
      </c>
      <c r="BD171" s="1">
        <f t="shared" si="175"/>
      </c>
      <c r="BE171" s="1">
        <f t="shared" si="161"/>
      </c>
      <c r="BF171" s="14">
        <f t="shared" si="176"/>
      </c>
      <c r="BG171" s="1">
        <f t="shared" si="162"/>
      </c>
      <c r="BH171" s="14">
        <f t="shared" si="177"/>
      </c>
      <c r="BI171" s="14">
        <f t="shared" si="163"/>
      </c>
      <c r="BJ171" s="14">
        <f t="shared" si="178"/>
      </c>
      <c r="BK171" s="1">
        <f t="shared" si="164"/>
      </c>
      <c r="BL171" s="14">
        <f t="shared" si="179"/>
      </c>
      <c r="BM171" s="1">
        <f t="shared" si="165"/>
      </c>
      <c r="BN171" s="14">
        <f t="shared" si="180"/>
      </c>
      <c r="BO171" s="1">
        <f t="shared" si="166"/>
      </c>
      <c r="BP171" s="14">
        <f t="shared" si="181"/>
      </c>
      <c r="BQ171" s="1">
        <f t="shared" si="167"/>
      </c>
      <c r="BR171" s="14">
        <f t="shared" si="182"/>
      </c>
      <c r="BS171" s="1">
        <f t="shared" si="168"/>
      </c>
      <c r="BT171" s="14">
        <f t="shared" si="183"/>
      </c>
      <c r="BU171" s="1">
        <f t="shared" si="184"/>
      </c>
      <c r="BV171" s="1">
        <f t="shared" si="185"/>
      </c>
      <c r="BW171" s="1">
        <f t="shared" si="186"/>
      </c>
      <c r="BX171" s="1">
        <f t="shared" si="187"/>
      </c>
      <c r="BY171" s="1">
        <f t="shared" si="188"/>
      </c>
      <c r="BZ171" s="1">
        <f t="shared" si="189"/>
      </c>
      <c r="CA171" s="1">
        <f t="shared" si="190"/>
      </c>
      <c r="CB171" s="1">
        <f t="shared" si="191"/>
      </c>
      <c r="CC171" s="1">
        <f t="shared" si="192"/>
      </c>
      <c r="CD171" s="1">
        <f t="shared" si="193"/>
      </c>
      <c r="CE171" s="1">
        <f t="shared" si="194"/>
      </c>
      <c r="CF171" s="1">
        <f t="shared" si="195"/>
      </c>
      <c r="CG171" s="1">
        <f t="shared" si="196"/>
      </c>
      <c r="CH171" s="1">
        <f t="shared" si="197"/>
      </c>
      <c r="CI171" s="1">
        <f t="shared" si="198"/>
      </c>
      <c r="CJ171" s="1">
        <f t="shared" si="199"/>
      </c>
      <c r="CK171" s="1">
        <f t="shared" si="200"/>
      </c>
      <c r="CL171" s="1">
        <f t="shared" si="201"/>
      </c>
      <c r="CM171" s="1">
        <f t="shared" si="202"/>
      </c>
      <c r="CN171" s="1">
        <f t="shared" si="203"/>
      </c>
      <c r="CO171" s="1">
        <f t="shared" si="204"/>
      </c>
      <c r="CP171" s="1">
        <f t="shared" si="205"/>
      </c>
      <c r="CQ171" s="1">
        <f t="shared" si="206"/>
      </c>
      <c r="CR171" s="1">
        <f t="shared" si="207"/>
      </c>
      <c r="CS171" s="1">
        <f t="shared" si="208"/>
      </c>
      <c r="CT171" s="1">
        <f t="shared" si="209"/>
      </c>
      <c r="CU171" s="1">
        <f t="shared" si="210"/>
      </c>
      <c r="CV171" s="1">
        <f t="shared" si="211"/>
      </c>
      <c r="CW171" s="1">
        <f t="shared" si="212"/>
      </c>
      <c r="CX171" s="1">
        <f t="shared" si="213"/>
      </c>
      <c r="CY171" s="1">
        <f t="shared" si="214"/>
      </c>
      <c r="CZ171" s="1">
        <f t="shared" si="215"/>
      </c>
      <c r="DA171" s="1">
        <f t="shared" si="216"/>
      </c>
      <c r="DB171" s="1">
        <f t="shared" si="217"/>
      </c>
      <c r="DC171" s="1">
        <f t="shared" si="218"/>
      </c>
      <c r="DD171" s="1">
        <f t="shared" si="219"/>
      </c>
      <c r="DE171" s="1">
        <f t="shared" si="220"/>
      </c>
      <c r="DF171" s="1">
        <f t="shared" si="221"/>
      </c>
      <c r="DG171" s="1">
        <f t="shared" si="222"/>
      </c>
      <c r="DH171" s="2">
        <f t="shared" si="223"/>
      </c>
    </row>
    <row r="172" spans="1:112" ht="11.25" customHeight="1" hidden="1">
      <c r="A172" s="1">
        <v>170</v>
      </c>
      <c r="B172" s="1"/>
      <c r="C172" s="1"/>
      <c r="D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E172" s="1">
        <f t="shared" si="225"/>
      </c>
      <c r="AF172" s="1">
        <f t="shared" si="226"/>
      </c>
      <c r="AG172" s="13">
        <f>IF(B172="","",IF(LOOKUP(AF172,'[1]Fresno 2010 Pay Sheet'!$A$5:$A$35,'[1]Fresno 2010 Pay Sheet'!$B$5:$B$35)&gt;0,LOOKUP(AF172,'[1]Fresno 2010 Pay Sheet'!$A$5:$A$35,'[1]Fresno 2010 Pay Sheet'!$B$5:$B$35),0))</f>
      </c>
      <c r="AH172" s="1">
        <f t="shared" si="227"/>
      </c>
      <c r="AI172" s="1">
        <f t="shared" si="228"/>
      </c>
      <c r="AJ172" s="13">
        <f>IF(B172="","",IF(LOOKUP(AI172,'[1]Fresno 2010 Pay Sheet'!$C$5:$C$35,'[1]Fresno 2010 Pay Sheet'!$D$5:$D$35)&gt;0,LOOKUP(AI172,'[1]Fresno 2010 Pay Sheet'!$C$5:$C$35,'[1]Fresno 2010 Pay Sheet'!$D$5:$D$35),0))</f>
      </c>
      <c r="AK172" s="1">
        <f t="shared" si="229"/>
      </c>
      <c r="AL172" s="1">
        <f t="shared" si="230"/>
      </c>
      <c r="AM172" s="13">
        <f>IF(B172="","",IF(LOOKUP(AL172,'[1]Fresno 2010 Pay Sheet'!$E$5:$E$35,'[1]Fresno 2010 Pay Sheet'!$F$5:$F$35)&gt;0,LOOKUP(AL172,'[1]Fresno 2010 Pay Sheet'!$E$5:$E$35,'[1]Fresno 2010 Pay Sheet'!$F$5:$F$35),0))</f>
      </c>
      <c r="AN172" s="1">
        <f t="shared" si="224"/>
      </c>
      <c r="AO172" s="1">
        <f t="shared" si="152"/>
      </c>
      <c r="AP172" s="1">
        <f t="shared" si="153"/>
      </c>
      <c r="AQ172" s="1">
        <f t="shared" si="154"/>
      </c>
      <c r="AR172" s="1">
        <f t="shared" si="169"/>
      </c>
      <c r="AS172" s="1">
        <f t="shared" si="155"/>
      </c>
      <c r="AT172" s="1">
        <f t="shared" si="156"/>
      </c>
      <c r="AU172" s="1">
        <f t="shared" si="170"/>
      </c>
      <c r="AV172" s="1">
        <f t="shared" si="171"/>
      </c>
      <c r="AW172" s="1">
        <f t="shared" si="157"/>
      </c>
      <c r="AX172" s="1">
        <f t="shared" si="172"/>
      </c>
      <c r="AY172" s="1">
        <f t="shared" si="158"/>
      </c>
      <c r="AZ172" s="1">
        <f t="shared" si="173"/>
      </c>
      <c r="BA172" s="1">
        <f t="shared" si="159"/>
      </c>
      <c r="BB172" s="1">
        <f t="shared" si="174"/>
      </c>
      <c r="BC172" s="1">
        <f t="shared" si="160"/>
      </c>
      <c r="BD172" s="1">
        <f t="shared" si="175"/>
      </c>
      <c r="BE172" s="1">
        <f t="shared" si="161"/>
      </c>
      <c r="BF172" s="14">
        <f t="shared" si="176"/>
      </c>
      <c r="BG172" s="1">
        <f t="shared" si="162"/>
      </c>
      <c r="BH172" s="14">
        <f t="shared" si="177"/>
      </c>
      <c r="BI172" s="14">
        <f t="shared" si="163"/>
      </c>
      <c r="BJ172" s="14">
        <f t="shared" si="178"/>
      </c>
      <c r="BK172" s="1">
        <f t="shared" si="164"/>
      </c>
      <c r="BL172" s="14">
        <f t="shared" si="179"/>
      </c>
      <c r="BM172" s="1">
        <f t="shared" si="165"/>
      </c>
      <c r="BN172" s="14">
        <f t="shared" si="180"/>
      </c>
      <c r="BO172" s="1">
        <f t="shared" si="166"/>
      </c>
      <c r="BP172" s="14">
        <f t="shared" si="181"/>
      </c>
      <c r="BQ172" s="1">
        <f t="shared" si="167"/>
      </c>
      <c r="BR172" s="14">
        <f t="shared" si="182"/>
      </c>
      <c r="BS172" s="1">
        <f t="shared" si="168"/>
      </c>
      <c r="BT172" s="14">
        <f t="shared" si="183"/>
      </c>
      <c r="BU172" s="1">
        <f t="shared" si="184"/>
      </c>
      <c r="BV172" s="1">
        <f t="shared" si="185"/>
      </c>
      <c r="BW172" s="1">
        <f t="shared" si="186"/>
      </c>
      <c r="BX172" s="1">
        <f t="shared" si="187"/>
      </c>
      <c r="BY172" s="1">
        <f t="shared" si="188"/>
      </c>
      <c r="BZ172" s="1">
        <f t="shared" si="189"/>
      </c>
      <c r="CA172" s="1">
        <f t="shared" si="190"/>
      </c>
      <c r="CB172" s="1">
        <f t="shared" si="191"/>
      </c>
      <c r="CC172" s="1">
        <f t="shared" si="192"/>
      </c>
      <c r="CD172" s="1">
        <f t="shared" si="193"/>
      </c>
      <c r="CE172" s="1">
        <f t="shared" si="194"/>
      </c>
      <c r="CF172" s="1">
        <f t="shared" si="195"/>
      </c>
      <c r="CG172" s="1">
        <f t="shared" si="196"/>
      </c>
      <c r="CH172" s="1">
        <f t="shared" si="197"/>
      </c>
      <c r="CI172" s="1">
        <f t="shared" si="198"/>
      </c>
      <c r="CJ172" s="1">
        <f t="shared" si="199"/>
      </c>
      <c r="CK172" s="1">
        <f t="shared" si="200"/>
      </c>
      <c r="CL172" s="1">
        <f t="shared" si="201"/>
      </c>
      <c r="CM172" s="1">
        <f t="shared" si="202"/>
      </c>
      <c r="CN172" s="1">
        <f t="shared" si="203"/>
      </c>
      <c r="CO172" s="1">
        <f t="shared" si="204"/>
      </c>
      <c r="CP172" s="1">
        <f t="shared" si="205"/>
      </c>
      <c r="CQ172" s="1">
        <f t="shared" si="206"/>
      </c>
      <c r="CR172" s="1">
        <f t="shared" si="207"/>
      </c>
      <c r="CS172" s="1">
        <f t="shared" si="208"/>
      </c>
      <c r="CT172" s="1">
        <f t="shared" si="209"/>
      </c>
      <c r="CU172" s="1">
        <f t="shared" si="210"/>
      </c>
      <c r="CV172" s="1">
        <f t="shared" si="211"/>
      </c>
      <c r="CW172" s="1">
        <f t="shared" si="212"/>
      </c>
      <c r="CX172" s="1">
        <f t="shared" si="213"/>
      </c>
      <c r="CY172" s="1">
        <f t="shared" si="214"/>
      </c>
      <c r="CZ172" s="1">
        <f t="shared" si="215"/>
      </c>
      <c r="DA172" s="1">
        <f t="shared" si="216"/>
      </c>
      <c r="DB172" s="1">
        <f t="shared" si="217"/>
      </c>
      <c r="DC172" s="1">
        <f t="shared" si="218"/>
      </c>
      <c r="DD172" s="1">
        <f t="shared" si="219"/>
      </c>
      <c r="DE172" s="1">
        <f t="shared" si="220"/>
      </c>
      <c r="DF172" s="1">
        <f t="shared" si="221"/>
      </c>
      <c r="DG172" s="1">
        <f t="shared" si="222"/>
      </c>
      <c r="DH172" s="2">
        <f t="shared" si="223"/>
      </c>
    </row>
    <row r="173" spans="1:112" ht="11.25" customHeight="1" hidden="1">
      <c r="A173" s="1">
        <v>171</v>
      </c>
      <c r="B173" s="1"/>
      <c r="C173" s="1"/>
      <c r="D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E173" s="1">
        <f t="shared" si="225"/>
      </c>
      <c r="AF173" s="1">
        <f t="shared" si="226"/>
      </c>
      <c r="AG173" s="13">
        <f>IF(B173="","",IF(LOOKUP(AF173,'[1]Fresno 2010 Pay Sheet'!$A$5:$A$35,'[1]Fresno 2010 Pay Sheet'!$B$5:$B$35)&gt;0,LOOKUP(AF173,'[1]Fresno 2010 Pay Sheet'!$A$5:$A$35,'[1]Fresno 2010 Pay Sheet'!$B$5:$B$35),0))</f>
      </c>
      <c r="AH173" s="1">
        <f t="shared" si="227"/>
      </c>
      <c r="AI173" s="1">
        <f t="shared" si="228"/>
      </c>
      <c r="AJ173" s="13">
        <f>IF(B173="","",IF(LOOKUP(AI173,'[1]Fresno 2010 Pay Sheet'!$C$5:$C$35,'[1]Fresno 2010 Pay Sheet'!$D$5:$D$35)&gt;0,LOOKUP(AI173,'[1]Fresno 2010 Pay Sheet'!$C$5:$C$35,'[1]Fresno 2010 Pay Sheet'!$D$5:$D$35),0))</f>
      </c>
      <c r="AK173" s="1">
        <f t="shared" si="229"/>
      </c>
      <c r="AL173" s="1">
        <f t="shared" si="230"/>
      </c>
      <c r="AM173" s="13">
        <f>IF(B173="","",IF(LOOKUP(AL173,'[1]Fresno 2010 Pay Sheet'!$E$5:$E$35,'[1]Fresno 2010 Pay Sheet'!$F$5:$F$35)&gt;0,LOOKUP(AL173,'[1]Fresno 2010 Pay Sheet'!$E$5:$E$35,'[1]Fresno 2010 Pay Sheet'!$F$5:$F$35),0))</f>
      </c>
      <c r="AN173" s="1">
        <f t="shared" si="224"/>
      </c>
      <c r="AO173" s="1">
        <f t="shared" si="152"/>
      </c>
      <c r="AP173" s="1">
        <f t="shared" si="153"/>
      </c>
      <c r="AQ173" s="1">
        <f t="shared" si="154"/>
      </c>
      <c r="AR173" s="1">
        <f t="shared" si="169"/>
      </c>
      <c r="AS173" s="1">
        <f t="shared" si="155"/>
      </c>
      <c r="AT173" s="1">
        <f t="shared" si="156"/>
      </c>
      <c r="AU173" s="1">
        <f t="shared" si="170"/>
      </c>
      <c r="AV173" s="1">
        <f t="shared" si="171"/>
      </c>
      <c r="AW173" s="1">
        <f t="shared" si="157"/>
      </c>
      <c r="AX173" s="1">
        <f t="shared" si="172"/>
      </c>
      <c r="AY173" s="1">
        <f t="shared" si="158"/>
      </c>
      <c r="AZ173" s="1">
        <f t="shared" si="173"/>
      </c>
      <c r="BA173" s="1">
        <f t="shared" si="159"/>
      </c>
      <c r="BB173" s="1">
        <f t="shared" si="174"/>
      </c>
      <c r="BC173" s="1">
        <f t="shared" si="160"/>
      </c>
      <c r="BD173" s="1">
        <f t="shared" si="175"/>
      </c>
      <c r="BE173" s="1">
        <f t="shared" si="161"/>
      </c>
      <c r="BF173" s="14">
        <f t="shared" si="176"/>
      </c>
      <c r="BG173" s="1">
        <f t="shared" si="162"/>
      </c>
      <c r="BH173" s="14">
        <f t="shared" si="177"/>
      </c>
      <c r="BI173" s="14">
        <f t="shared" si="163"/>
      </c>
      <c r="BJ173" s="14">
        <f t="shared" si="178"/>
      </c>
      <c r="BK173" s="1">
        <f t="shared" si="164"/>
      </c>
      <c r="BL173" s="14">
        <f t="shared" si="179"/>
      </c>
      <c r="BM173" s="1">
        <f t="shared" si="165"/>
      </c>
      <c r="BN173" s="14">
        <f t="shared" si="180"/>
      </c>
      <c r="BO173" s="1">
        <f t="shared" si="166"/>
      </c>
      <c r="BP173" s="14">
        <f t="shared" si="181"/>
      </c>
      <c r="BQ173" s="1">
        <f t="shared" si="167"/>
      </c>
      <c r="BR173" s="14">
        <f t="shared" si="182"/>
      </c>
      <c r="BS173" s="1">
        <f t="shared" si="168"/>
      </c>
      <c r="BT173" s="14">
        <f t="shared" si="183"/>
      </c>
      <c r="BU173" s="1">
        <f t="shared" si="184"/>
      </c>
      <c r="BV173" s="1">
        <f t="shared" si="185"/>
      </c>
      <c r="BW173" s="1">
        <f t="shared" si="186"/>
      </c>
      <c r="BX173" s="1">
        <f t="shared" si="187"/>
      </c>
      <c r="BY173" s="1">
        <f t="shared" si="188"/>
      </c>
      <c r="BZ173" s="1">
        <f t="shared" si="189"/>
      </c>
      <c r="CA173" s="1">
        <f t="shared" si="190"/>
      </c>
      <c r="CB173" s="1">
        <f t="shared" si="191"/>
      </c>
      <c r="CC173" s="1">
        <f t="shared" si="192"/>
      </c>
      <c r="CD173" s="1">
        <f t="shared" si="193"/>
      </c>
      <c r="CE173" s="1">
        <f t="shared" si="194"/>
      </c>
      <c r="CF173" s="1">
        <f t="shared" si="195"/>
      </c>
      <c r="CG173" s="1">
        <f t="shared" si="196"/>
      </c>
      <c r="CH173" s="1">
        <f t="shared" si="197"/>
      </c>
      <c r="CI173" s="1">
        <f t="shared" si="198"/>
      </c>
      <c r="CJ173" s="1">
        <f t="shared" si="199"/>
      </c>
      <c r="CK173" s="1">
        <f t="shared" si="200"/>
      </c>
      <c r="CL173" s="1">
        <f t="shared" si="201"/>
      </c>
      <c r="CM173" s="1">
        <f t="shared" si="202"/>
      </c>
      <c r="CN173" s="1">
        <f t="shared" si="203"/>
      </c>
      <c r="CO173" s="1">
        <f t="shared" si="204"/>
      </c>
      <c r="CP173" s="1">
        <f t="shared" si="205"/>
      </c>
      <c r="CQ173" s="1">
        <f t="shared" si="206"/>
      </c>
      <c r="CR173" s="1">
        <f t="shared" si="207"/>
      </c>
      <c r="CS173" s="1">
        <f t="shared" si="208"/>
      </c>
      <c r="CT173" s="1">
        <f t="shared" si="209"/>
      </c>
      <c r="CU173" s="1">
        <f t="shared" si="210"/>
      </c>
      <c r="CV173" s="1">
        <f t="shared" si="211"/>
      </c>
      <c r="CW173" s="1">
        <f t="shared" si="212"/>
      </c>
      <c r="CX173" s="1">
        <f t="shared" si="213"/>
      </c>
      <c r="CY173" s="1">
        <f t="shared" si="214"/>
      </c>
      <c r="CZ173" s="1">
        <f t="shared" si="215"/>
      </c>
      <c r="DA173" s="1">
        <f t="shared" si="216"/>
      </c>
      <c r="DB173" s="1">
        <f t="shared" si="217"/>
      </c>
      <c r="DC173" s="1">
        <f t="shared" si="218"/>
      </c>
      <c r="DD173" s="1">
        <f t="shared" si="219"/>
      </c>
      <c r="DE173" s="1">
        <f t="shared" si="220"/>
      </c>
      <c r="DF173" s="1">
        <f t="shared" si="221"/>
      </c>
      <c r="DG173" s="1">
        <f t="shared" si="222"/>
      </c>
      <c r="DH173" s="2">
        <f t="shared" si="223"/>
      </c>
    </row>
    <row r="174" spans="1:112" ht="11.25" customHeight="1" hidden="1">
      <c r="A174" s="1">
        <v>172</v>
      </c>
      <c r="B174" s="1"/>
      <c r="C174" s="1"/>
      <c r="D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E174" s="1">
        <f t="shared" si="225"/>
      </c>
      <c r="AF174" s="1">
        <f t="shared" si="226"/>
      </c>
      <c r="AG174" s="13">
        <f>IF(B174="","",IF(LOOKUP(AF174,'[1]Fresno 2010 Pay Sheet'!$A$5:$A$35,'[1]Fresno 2010 Pay Sheet'!$B$5:$B$35)&gt;0,LOOKUP(AF174,'[1]Fresno 2010 Pay Sheet'!$A$5:$A$35,'[1]Fresno 2010 Pay Sheet'!$B$5:$B$35),0))</f>
      </c>
      <c r="AH174" s="1">
        <f t="shared" si="227"/>
      </c>
      <c r="AI174" s="1">
        <f t="shared" si="228"/>
      </c>
      <c r="AJ174" s="13">
        <f>IF(B174="","",IF(LOOKUP(AI174,'[1]Fresno 2010 Pay Sheet'!$C$5:$C$35,'[1]Fresno 2010 Pay Sheet'!$D$5:$D$35)&gt;0,LOOKUP(AI174,'[1]Fresno 2010 Pay Sheet'!$C$5:$C$35,'[1]Fresno 2010 Pay Sheet'!$D$5:$D$35),0))</f>
      </c>
      <c r="AK174" s="1">
        <f t="shared" si="229"/>
      </c>
      <c r="AL174" s="1">
        <f t="shared" si="230"/>
      </c>
      <c r="AM174" s="13">
        <f>IF(B174="","",IF(LOOKUP(AL174,'[1]Fresno 2010 Pay Sheet'!$E$5:$E$35,'[1]Fresno 2010 Pay Sheet'!$F$5:$F$35)&gt;0,LOOKUP(AL174,'[1]Fresno 2010 Pay Sheet'!$E$5:$E$35,'[1]Fresno 2010 Pay Sheet'!$F$5:$F$35),0))</f>
      </c>
      <c r="AN174" s="1">
        <f t="shared" si="224"/>
      </c>
      <c r="AO174" s="1">
        <f t="shared" si="152"/>
      </c>
      <c r="AP174" s="1">
        <f t="shared" si="153"/>
      </c>
      <c r="AQ174" s="1">
        <f t="shared" si="154"/>
      </c>
      <c r="AR174" s="1">
        <f t="shared" si="169"/>
      </c>
      <c r="AS174" s="1">
        <f t="shared" si="155"/>
      </c>
      <c r="AT174" s="1">
        <f t="shared" si="156"/>
      </c>
      <c r="AU174" s="1">
        <f t="shared" si="170"/>
      </c>
      <c r="AV174" s="1">
        <f t="shared" si="171"/>
      </c>
      <c r="AW174" s="1">
        <f t="shared" si="157"/>
      </c>
      <c r="AX174" s="1">
        <f t="shared" si="172"/>
      </c>
      <c r="AY174" s="1">
        <f t="shared" si="158"/>
      </c>
      <c r="AZ174" s="1">
        <f t="shared" si="173"/>
      </c>
      <c r="BA174" s="1">
        <f t="shared" si="159"/>
      </c>
      <c r="BB174" s="1">
        <f t="shared" si="174"/>
      </c>
      <c r="BC174" s="1">
        <f t="shared" si="160"/>
      </c>
      <c r="BD174" s="1">
        <f t="shared" si="175"/>
      </c>
      <c r="BE174" s="1">
        <f t="shared" si="161"/>
      </c>
      <c r="BF174" s="14">
        <f t="shared" si="176"/>
      </c>
      <c r="BG174" s="1">
        <f t="shared" si="162"/>
      </c>
      <c r="BH174" s="14">
        <f t="shared" si="177"/>
      </c>
      <c r="BI174" s="14">
        <f t="shared" si="163"/>
      </c>
      <c r="BJ174" s="14">
        <f t="shared" si="178"/>
      </c>
      <c r="BK174" s="1">
        <f t="shared" si="164"/>
      </c>
      <c r="BL174" s="14">
        <f t="shared" si="179"/>
      </c>
      <c r="BM174" s="1">
        <f t="shared" si="165"/>
      </c>
      <c r="BN174" s="14">
        <f t="shared" si="180"/>
      </c>
      <c r="BO174" s="1">
        <f t="shared" si="166"/>
      </c>
      <c r="BP174" s="14">
        <f t="shared" si="181"/>
      </c>
      <c r="BQ174" s="1">
        <f t="shared" si="167"/>
      </c>
      <c r="BR174" s="14">
        <f t="shared" si="182"/>
      </c>
      <c r="BS174" s="1">
        <f t="shared" si="168"/>
      </c>
      <c r="BT174" s="14">
        <f t="shared" si="183"/>
      </c>
      <c r="BU174" s="1">
        <f t="shared" si="184"/>
      </c>
      <c r="BV174" s="1">
        <f t="shared" si="185"/>
      </c>
      <c r="BW174" s="1">
        <f t="shared" si="186"/>
      </c>
      <c r="BX174" s="1">
        <f t="shared" si="187"/>
      </c>
      <c r="BY174" s="1">
        <f t="shared" si="188"/>
      </c>
      <c r="BZ174" s="1">
        <f t="shared" si="189"/>
      </c>
      <c r="CA174" s="1">
        <f t="shared" si="190"/>
      </c>
      <c r="CB174" s="1">
        <f t="shared" si="191"/>
      </c>
      <c r="CC174" s="1">
        <f t="shared" si="192"/>
      </c>
      <c r="CD174" s="1">
        <f t="shared" si="193"/>
      </c>
      <c r="CE174" s="1">
        <f t="shared" si="194"/>
      </c>
      <c r="CF174" s="1">
        <f t="shared" si="195"/>
      </c>
      <c r="CG174" s="1">
        <f t="shared" si="196"/>
      </c>
      <c r="CH174" s="1">
        <f t="shared" si="197"/>
      </c>
      <c r="CI174" s="1">
        <f t="shared" si="198"/>
      </c>
      <c r="CJ174" s="1">
        <f t="shared" si="199"/>
      </c>
      <c r="CK174" s="1">
        <f t="shared" si="200"/>
      </c>
      <c r="CL174" s="1">
        <f t="shared" si="201"/>
      </c>
      <c r="CM174" s="1">
        <f t="shared" si="202"/>
      </c>
      <c r="CN174" s="1">
        <f t="shared" si="203"/>
      </c>
      <c r="CO174" s="1">
        <f t="shared" si="204"/>
      </c>
      <c r="CP174" s="1">
        <f t="shared" si="205"/>
      </c>
      <c r="CQ174" s="1">
        <f t="shared" si="206"/>
      </c>
      <c r="CR174" s="1">
        <f t="shared" si="207"/>
      </c>
      <c r="CS174" s="1">
        <f t="shared" si="208"/>
      </c>
      <c r="CT174" s="1">
        <f t="shared" si="209"/>
      </c>
      <c r="CU174" s="1">
        <f t="shared" si="210"/>
      </c>
      <c r="CV174" s="1">
        <f t="shared" si="211"/>
      </c>
      <c r="CW174" s="1">
        <f t="shared" si="212"/>
      </c>
      <c r="CX174" s="1">
        <f t="shared" si="213"/>
      </c>
      <c r="CY174" s="1">
        <f t="shared" si="214"/>
      </c>
      <c r="CZ174" s="1">
        <f t="shared" si="215"/>
      </c>
      <c r="DA174" s="1">
        <f t="shared" si="216"/>
      </c>
      <c r="DB174" s="1">
        <f t="shared" si="217"/>
      </c>
      <c r="DC174" s="1">
        <f t="shared" si="218"/>
      </c>
      <c r="DD174" s="1">
        <f t="shared" si="219"/>
      </c>
      <c r="DE174" s="1">
        <f t="shared" si="220"/>
      </c>
      <c r="DF174" s="1">
        <f t="shared" si="221"/>
      </c>
      <c r="DG174" s="1">
        <f t="shared" si="222"/>
      </c>
      <c r="DH174" s="2">
        <f t="shared" si="223"/>
      </c>
    </row>
    <row r="175" spans="1:112" ht="11.25" customHeight="1" hidden="1">
      <c r="A175" s="1">
        <v>173</v>
      </c>
      <c r="B175" s="1"/>
      <c r="C175" s="1"/>
      <c r="D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E175" s="1">
        <f t="shared" si="225"/>
      </c>
      <c r="AF175" s="1">
        <f t="shared" si="226"/>
      </c>
      <c r="AG175" s="13">
        <f>IF(B175="","",IF(LOOKUP(AF175,'[1]Fresno 2010 Pay Sheet'!$A$5:$A$35,'[1]Fresno 2010 Pay Sheet'!$B$5:$B$35)&gt;0,LOOKUP(AF175,'[1]Fresno 2010 Pay Sheet'!$A$5:$A$35,'[1]Fresno 2010 Pay Sheet'!$B$5:$B$35),0))</f>
      </c>
      <c r="AH175" s="1">
        <f t="shared" si="227"/>
      </c>
      <c r="AI175" s="1">
        <f t="shared" si="228"/>
      </c>
      <c r="AJ175" s="13">
        <f>IF(B175="","",IF(LOOKUP(AI175,'[1]Fresno 2010 Pay Sheet'!$C$5:$C$35,'[1]Fresno 2010 Pay Sheet'!$D$5:$D$35)&gt;0,LOOKUP(AI175,'[1]Fresno 2010 Pay Sheet'!$C$5:$C$35,'[1]Fresno 2010 Pay Sheet'!$D$5:$D$35),0))</f>
      </c>
      <c r="AK175" s="1">
        <f t="shared" si="229"/>
      </c>
      <c r="AL175" s="1">
        <f t="shared" si="230"/>
      </c>
      <c r="AM175" s="13">
        <f>IF(B175="","",IF(LOOKUP(AL175,'[1]Fresno 2010 Pay Sheet'!$E$5:$E$35,'[1]Fresno 2010 Pay Sheet'!$F$5:$F$35)&gt;0,LOOKUP(AL175,'[1]Fresno 2010 Pay Sheet'!$E$5:$E$35,'[1]Fresno 2010 Pay Sheet'!$F$5:$F$35),0))</f>
      </c>
      <c r="AN175" s="1">
        <f t="shared" si="224"/>
      </c>
      <c r="AO175" s="1">
        <f t="shared" si="152"/>
      </c>
      <c r="AP175" s="1">
        <f t="shared" si="153"/>
      </c>
      <c r="AQ175" s="1">
        <f t="shared" si="154"/>
      </c>
      <c r="AR175" s="1">
        <f t="shared" si="169"/>
      </c>
      <c r="AS175" s="1">
        <f t="shared" si="155"/>
      </c>
      <c r="AT175" s="1">
        <f t="shared" si="156"/>
      </c>
      <c r="AU175" s="1">
        <f t="shared" si="170"/>
      </c>
      <c r="AV175" s="1">
        <f t="shared" si="171"/>
      </c>
      <c r="AW175" s="1">
        <f t="shared" si="157"/>
      </c>
      <c r="AX175" s="1">
        <f t="shared" si="172"/>
      </c>
      <c r="AY175" s="1">
        <f t="shared" si="158"/>
      </c>
      <c r="AZ175" s="1">
        <f t="shared" si="173"/>
      </c>
      <c r="BA175" s="1">
        <f t="shared" si="159"/>
      </c>
      <c r="BB175" s="1">
        <f t="shared" si="174"/>
      </c>
      <c r="BC175" s="1">
        <f t="shared" si="160"/>
      </c>
      <c r="BD175" s="1">
        <f t="shared" si="175"/>
      </c>
      <c r="BE175" s="1">
        <f t="shared" si="161"/>
      </c>
      <c r="BF175" s="14">
        <f t="shared" si="176"/>
      </c>
      <c r="BG175" s="1">
        <f t="shared" si="162"/>
      </c>
      <c r="BH175" s="14">
        <f t="shared" si="177"/>
      </c>
      <c r="BI175" s="14">
        <f t="shared" si="163"/>
      </c>
      <c r="BJ175" s="14">
        <f t="shared" si="178"/>
      </c>
      <c r="BK175" s="1">
        <f t="shared" si="164"/>
      </c>
      <c r="BL175" s="14">
        <f t="shared" si="179"/>
      </c>
      <c r="BM175" s="1">
        <f t="shared" si="165"/>
      </c>
      <c r="BN175" s="14">
        <f t="shared" si="180"/>
      </c>
      <c r="BO175" s="1">
        <f t="shared" si="166"/>
      </c>
      <c r="BP175" s="14">
        <f t="shared" si="181"/>
      </c>
      <c r="BQ175" s="1">
        <f t="shared" si="167"/>
      </c>
      <c r="BR175" s="14">
        <f t="shared" si="182"/>
      </c>
      <c r="BS175" s="1">
        <f t="shared" si="168"/>
      </c>
      <c r="BT175" s="14">
        <f t="shared" si="183"/>
      </c>
      <c r="BU175" s="1">
        <f t="shared" si="184"/>
      </c>
      <c r="BV175" s="1">
        <f t="shared" si="185"/>
      </c>
      <c r="BW175" s="1">
        <f t="shared" si="186"/>
      </c>
      <c r="BX175" s="1">
        <f t="shared" si="187"/>
      </c>
      <c r="BY175" s="1">
        <f t="shared" si="188"/>
      </c>
      <c r="BZ175" s="1">
        <f t="shared" si="189"/>
      </c>
      <c r="CA175" s="1">
        <f t="shared" si="190"/>
      </c>
      <c r="CB175" s="1">
        <f t="shared" si="191"/>
      </c>
      <c r="CC175" s="1">
        <f t="shared" si="192"/>
      </c>
      <c r="CD175" s="1">
        <f t="shared" si="193"/>
      </c>
      <c r="CE175" s="1">
        <f t="shared" si="194"/>
      </c>
      <c r="CF175" s="1">
        <f t="shared" si="195"/>
      </c>
      <c r="CG175" s="1">
        <f t="shared" si="196"/>
      </c>
      <c r="CH175" s="1">
        <f t="shared" si="197"/>
      </c>
      <c r="CI175" s="1">
        <f t="shared" si="198"/>
      </c>
      <c r="CJ175" s="1">
        <f t="shared" si="199"/>
      </c>
      <c r="CK175" s="1">
        <f t="shared" si="200"/>
      </c>
      <c r="CL175" s="1">
        <f t="shared" si="201"/>
      </c>
      <c r="CM175" s="1">
        <f t="shared" si="202"/>
      </c>
      <c r="CN175" s="1">
        <f t="shared" si="203"/>
      </c>
      <c r="CO175" s="1">
        <f t="shared" si="204"/>
      </c>
      <c r="CP175" s="1">
        <f t="shared" si="205"/>
      </c>
      <c r="CQ175" s="1">
        <f t="shared" si="206"/>
      </c>
      <c r="CR175" s="1">
        <f t="shared" si="207"/>
      </c>
      <c r="CS175" s="1">
        <f t="shared" si="208"/>
      </c>
      <c r="CT175" s="1">
        <f t="shared" si="209"/>
      </c>
      <c r="CU175" s="1">
        <f t="shared" si="210"/>
      </c>
      <c r="CV175" s="1">
        <f t="shared" si="211"/>
      </c>
      <c r="CW175" s="1">
        <f t="shared" si="212"/>
      </c>
      <c r="CX175" s="1">
        <f t="shared" si="213"/>
      </c>
      <c r="CY175" s="1">
        <f t="shared" si="214"/>
      </c>
      <c r="CZ175" s="1">
        <f t="shared" si="215"/>
      </c>
      <c r="DA175" s="1">
        <f t="shared" si="216"/>
      </c>
      <c r="DB175" s="1">
        <f t="shared" si="217"/>
      </c>
      <c r="DC175" s="1">
        <f t="shared" si="218"/>
      </c>
      <c r="DD175" s="1">
        <f t="shared" si="219"/>
      </c>
      <c r="DE175" s="1">
        <f t="shared" si="220"/>
      </c>
      <c r="DF175" s="1">
        <f t="shared" si="221"/>
      </c>
      <c r="DG175" s="1">
        <f t="shared" si="222"/>
      </c>
      <c r="DH175" s="2">
        <f t="shared" si="223"/>
      </c>
    </row>
    <row r="176" spans="1:112" ht="11.25" customHeight="1" hidden="1">
      <c r="A176" s="1">
        <v>174</v>
      </c>
      <c r="B176" s="1"/>
      <c r="C176" s="1"/>
      <c r="D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E176" s="1">
        <f t="shared" si="225"/>
      </c>
      <c r="AF176" s="1">
        <f t="shared" si="226"/>
      </c>
      <c r="AG176" s="13">
        <f>IF(B176="","",IF(LOOKUP(AF176,'[1]Fresno 2010 Pay Sheet'!$A$5:$A$35,'[1]Fresno 2010 Pay Sheet'!$B$5:$B$35)&gt;0,LOOKUP(AF176,'[1]Fresno 2010 Pay Sheet'!$A$5:$A$35,'[1]Fresno 2010 Pay Sheet'!$B$5:$B$35),0))</f>
      </c>
      <c r="AH176" s="1">
        <f t="shared" si="227"/>
      </c>
      <c r="AI176" s="1">
        <f t="shared" si="228"/>
      </c>
      <c r="AJ176" s="13">
        <f>IF(B176="","",IF(LOOKUP(AI176,'[1]Fresno 2010 Pay Sheet'!$C$5:$C$35,'[1]Fresno 2010 Pay Sheet'!$D$5:$D$35)&gt;0,LOOKUP(AI176,'[1]Fresno 2010 Pay Sheet'!$C$5:$C$35,'[1]Fresno 2010 Pay Sheet'!$D$5:$D$35),0))</f>
      </c>
      <c r="AK176" s="1">
        <f t="shared" si="229"/>
      </c>
      <c r="AL176" s="1">
        <f t="shared" si="230"/>
      </c>
      <c r="AM176" s="13">
        <f>IF(B176="","",IF(LOOKUP(AL176,'[1]Fresno 2010 Pay Sheet'!$E$5:$E$35,'[1]Fresno 2010 Pay Sheet'!$F$5:$F$35)&gt;0,LOOKUP(AL176,'[1]Fresno 2010 Pay Sheet'!$E$5:$E$35,'[1]Fresno 2010 Pay Sheet'!$F$5:$F$35),0))</f>
      </c>
      <c r="AN176" s="1">
        <f t="shared" si="224"/>
      </c>
      <c r="AO176" s="1">
        <f t="shared" si="152"/>
      </c>
      <c r="AP176" s="1">
        <f t="shared" si="153"/>
      </c>
      <c r="AQ176" s="1">
        <f t="shared" si="154"/>
      </c>
      <c r="AR176" s="1">
        <f t="shared" si="169"/>
      </c>
      <c r="AS176" s="1">
        <f t="shared" si="155"/>
      </c>
      <c r="AT176" s="1">
        <f t="shared" si="156"/>
      </c>
      <c r="AU176" s="1">
        <f t="shared" si="170"/>
      </c>
      <c r="AV176" s="1">
        <f t="shared" si="171"/>
      </c>
      <c r="AW176" s="1">
        <f t="shared" si="157"/>
      </c>
      <c r="AX176" s="1">
        <f t="shared" si="172"/>
      </c>
      <c r="AY176" s="1">
        <f t="shared" si="158"/>
      </c>
      <c r="AZ176" s="1">
        <f t="shared" si="173"/>
      </c>
      <c r="BA176" s="1">
        <f t="shared" si="159"/>
      </c>
      <c r="BB176" s="1">
        <f t="shared" si="174"/>
      </c>
      <c r="BC176" s="1">
        <f t="shared" si="160"/>
      </c>
      <c r="BD176" s="1">
        <f t="shared" si="175"/>
      </c>
      <c r="BE176" s="1">
        <f t="shared" si="161"/>
      </c>
      <c r="BF176" s="14">
        <f t="shared" si="176"/>
      </c>
      <c r="BG176" s="1">
        <f t="shared" si="162"/>
      </c>
      <c r="BH176" s="14">
        <f t="shared" si="177"/>
      </c>
      <c r="BI176" s="14">
        <f t="shared" si="163"/>
      </c>
      <c r="BJ176" s="14">
        <f t="shared" si="178"/>
      </c>
      <c r="BK176" s="1">
        <f t="shared" si="164"/>
      </c>
      <c r="BL176" s="14">
        <f t="shared" si="179"/>
      </c>
      <c r="BM176" s="1">
        <f t="shared" si="165"/>
      </c>
      <c r="BN176" s="14">
        <f t="shared" si="180"/>
      </c>
      <c r="BO176" s="1">
        <f t="shared" si="166"/>
      </c>
      <c r="BP176" s="14">
        <f t="shared" si="181"/>
      </c>
      <c r="BQ176" s="1">
        <f t="shared" si="167"/>
      </c>
      <c r="BR176" s="14">
        <f t="shared" si="182"/>
      </c>
      <c r="BS176" s="1">
        <f t="shared" si="168"/>
      </c>
      <c r="BT176" s="14">
        <f t="shared" si="183"/>
      </c>
      <c r="BU176" s="1">
        <f t="shared" si="184"/>
      </c>
      <c r="BV176" s="1">
        <f t="shared" si="185"/>
      </c>
      <c r="BW176" s="1">
        <f t="shared" si="186"/>
      </c>
      <c r="BX176" s="1">
        <f t="shared" si="187"/>
      </c>
      <c r="BY176" s="1">
        <f t="shared" si="188"/>
      </c>
      <c r="BZ176" s="1">
        <f t="shared" si="189"/>
      </c>
      <c r="CA176" s="1">
        <f t="shared" si="190"/>
      </c>
      <c r="CB176" s="1">
        <f t="shared" si="191"/>
      </c>
      <c r="CC176" s="1">
        <f t="shared" si="192"/>
      </c>
      <c r="CD176" s="1">
        <f t="shared" si="193"/>
      </c>
      <c r="CE176" s="1">
        <f t="shared" si="194"/>
      </c>
      <c r="CF176" s="1">
        <f t="shared" si="195"/>
      </c>
      <c r="CG176" s="1">
        <f t="shared" si="196"/>
      </c>
      <c r="CH176" s="1">
        <f t="shared" si="197"/>
      </c>
      <c r="CI176" s="1">
        <f t="shared" si="198"/>
      </c>
      <c r="CJ176" s="1">
        <f t="shared" si="199"/>
      </c>
      <c r="CK176" s="1">
        <f t="shared" si="200"/>
      </c>
      <c r="CL176" s="1">
        <f t="shared" si="201"/>
      </c>
      <c r="CM176" s="1">
        <f t="shared" si="202"/>
      </c>
      <c r="CN176" s="1">
        <f t="shared" si="203"/>
      </c>
      <c r="CO176" s="1">
        <f t="shared" si="204"/>
      </c>
      <c r="CP176" s="1">
        <f t="shared" si="205"/>
      </c>
      <c r="CQ176" s="1">
        <f t="shared" si="206"/>
      </c>
      <c r="CR176" s="1">
        <f t="shared" si="207"/>
      </c>
      <c r="CS176" s="1">
        <f t="shared" si="208"/>
      </c>
      <c r="CT176" s="1">
        <f t="shared" si="209"/>
      </c>
      <c r="CU176" s="1">
        <f t="shared" si="210"/>
      </c>
      <c r="CV176" s="1">
        <f t="shared" si="211"/>
      </c>
      <c r="CW176" s="1">
        <f t="shared" si="212"/>
      </c>
      <c r="CX176" s="1">
        <f t="shared" si="213"/>
      </c>
      <c r="CY176" s="1">
        <f t="shared" si="214"/>
      </c>
      <c r="CZ176" s="1">
        <f t="shared" si="215"/>
      </c>
      <c r="DA176" s="1">
        <f t="shared" si="216"/>
      </c>
      <c r="DB176" s="1">
        <f t="shared" si="217"/>
      </c>
      <c r="DC176" s="1">
        <f t="shared" si="218"/>
      </c>
      <c r="DD176" s="1">
        <f t="shared" si="219"/>
      </c>
      <c r="DE176" s="1">
        <f t="shared" si="220"/>
      </c>
      <c r="DF176" s="1">
        <f t="shared" si="221"/>
      </c>
      <c r="DG176" s="1">
        <f t="shared" si="222"/>
      </c>
      <c r="DH176" s="2">
        <f t="shared" si="223"/>
      </c>
    </row>
    <row r="177" spans="1:112" ht="11.25" customHeight="1" hidden="1">
      <c r="A177" s="1">
        <v>175</v>
      </c>
      <c r="B177" s="1"/>
      <c r="C177" s="1"/>
      <c r="D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E177" s="1">
        <f t="shared" si="225"/>
      </c>
      <c r="AF177" s="1">
        <f t="shared" si="226"/>
      </c>
      <c r="AG177" s="13">
        <f>IF(B177="","",IF(LOOKUP(AF177,'[1]Fresno 2010 Pay Sheet'!$A$5:$A$35,'[1]Fresno 2010 Pay Sheet'!$B$5:$B$35)&gt;0,LOOKUP(AF177,'[1]Fresno 2010 Pay Sheet'!$A$5:$A$35,'[1]Fresno 2010 Pay Sheet'!$B$5:$B$35),0))</f>
      </c>
      <c r="AH177" s="1">
        <f t="shared" si="227"/>
      </c>
      <c r="AI177" s="1">
        <f t="shared" si="228"/>
      </c>
      <c r="AJ177" s="13">
        <f>IF(B177="","",IF(LOOKUP(AI177,'[1]Fresno 2010 Pay Sheet'!$C$5:$C$35,'[1]Fresno 2010 Pay Sheet'!$D$5:$D$35)&gt;0,LOOKUP(AI177,'[1]Fresno 2010 Pay Sheet'!$C$5:$C$35,'[1]Fresno 2010 Pay Sheet'!$D$5:$D$35),0))</f>
      </c>
      <c r="AK177" s="1">
        <f t="shared" si="229"/>
      </c>
      <c r="AL177" s="1">
        <f t="shared" si="230"/>
      </c>
      <c r="AM177" s="13">
        <f>IF(B177="","",IF(LOOKUP(AL177,'[1]Fresno 2010 Pay Sheet'!$E$5:$E$35,'[1]Fresno 2010 Pay Sheet'!$F$5:$F$35)&gt;0,LOOKUP(AL177,'[1]Fresno 2010 Pay Sheet'!$E$5:$E$35,'[1]Fresno 2010 Pay Sheet'!$F$5:$F$35),0))</f>
      </c>
      <c r="AN177" s="1">
        <f t="shared" si="224"/>
      </c>
      <c r="AO177" s="1">
        <f t="shared" si="152"/>
      </c>
      <c r="AP177" s="1">
        <f t="shared" si="153"/>
      </c>
      <c r="AQ177" s="1">
        <f t="shared" si="154"/>
      </c>
      <c r="AR177" s="1">
        <f t="shared" si="169"/>
      </c>
      <c r="AS177" s="1">
        <f t="shared" si="155"/>
      </c>
      <c r="AT177" s="1">
        <f t="shared" si="156"/>
      </c>
      <c r="AU177" s="1">
        <f t="shared" si="170"/>
      </c>
      <c r="AV177" s="1">
        <f t="shared" si="171"/>
      </c>
      <c r="AW177" s="1">
        <f t="shared" si="157"/>
      </c>
      <c r="AX177" s="1">
        <f t="shared" si="172"/>
      </c>
      <c r="AY177" s="1">
        <f t="shared" si="158"/>
      </c>
      <c r="AZ177" s="1">
        <f t="shared" si="173"/>
      </c>
      <c r="BA177" s="1">
        <f t="shared" si="159"/>
      </c>
      <c r="BB177" s="1">
        <f t="shared" si="174"/>
      </c>
      <c r="BC177" s="1">
        <f t="shared" si="160"/>
      </c>
      <c r="BD177" s="1">
        <f t="shared" si="175"/>
      </c>
      <c r="BE177" s="1">
        <f t="shared" si="161"/>
      </c>
      <c r="BF177" s="14">
        <f t="shared" si="176"/>
      </c>
      <c r="BG177" s="1">
        <f t="shared" si="162"/>
      </c>
      <c r="BH177" s="14">
        <f t="shared" si="177"/>
      </c>
      <c r="BI177" s="14">
        <f t="shared" si="163"/>
      </c>
      <c r="BJ177" s="14">
        <f t="shared" si="178"/>
      </c>
      <c r="BK177" s="1">
        <f t="shared" si="164"/>
      </c>
      <c r="BL177" s="14">
        <f t="shared" si="179"/>
      </c>
      <c r="BM177" s="1">
        <f t="shared" si="165"/>
      </c>
      <c r="BN177" s="14">
        <f t="shared" si="180"/>
      </c>
      <c r="BO177" s="1">
        <f t="shared" si="166"/>
      </c>
      <c r="BP177" s="14">
        <f t="shared" si="181"/>
      </c>
      <c r="BQ177" s="1">
        <f t="shared" si="167"/>
      </c>
      <c r="BR177" s="14">
        <f t="shared" si="182"/>
      </c>
      <c r="BS177" s="1">
        <f t="shared" si="168"/>
      </c>
      <c r="BT177" s="14">
        <f t="shared" si="183"/>
      </c>
      <c r="BU177" s="1">
        <f t="shared" si="184"/>
      </c>
      <c r="BV177" s="1">
        <f t="shared" si="185"/>
      </c>
      <c r="BW177" s="1">
        <f t="shared" si="186"/>
      </c>
      <c r="BX177" s="1">
        <f t="shared" si="187"/>
      </c>
      <c r="BY177" s="1">
        <f t="shared" si="188"/>
      </c>
      <c r="BZ177" s="1">
        <f t="shared" si="189"/>
      </c>
      <c r="CA177" s="1">
        <f t="shared" si="190"/>
      </c>
      <c r="CB177" s="1">
        <f t="shared" si="191"/>
      </c>
      <c r="CC177" s="1">
        <f t="shared" si="192"/>
      </c>
      <c r="CD177" s="1">
        <f t="shared" si="193"/>
      </c>
      <c r="CE177" s="1">
        <f t="shared" si="194"/>
      </c>
      <c r="CF177" s="1">
        <f t="shared" si="195"/>
      </c>
      <c r="CG177" s="1">
        <f t="shared" si="196"/>
      </c>
      <c r="CH177" s="1">
        <f t="shared" si="197"/>
      </c>
      <c r="CI177" s="1">
        <f t="shared" si="198"/>
      </c>
      <c r="CJ177" s="1">
        <f t="shared" si="199"/>
      </c>
      <c r="CK177" s="1">
        <f t="shared" si="200"/>
      </c>
      <c r="CL177" s="1">
        <f t="shared" si="201"/>
      </c>
      <c r="CM177" s="1">
        <f t="shared" si="202"/>
      </c>
      <c r="CN177" s="1">
        <f t="shared" si="203"/>
      </c>
      <c r="CO177" s="1">
        <f t="shared" si="204"/>
      </c>
      <c r="CP177" s="1">
        <f t="shared" si="205"/>
      </c>
      <c r="CQ177" s="1">
        <f t="shared" si="206"/>
      </c>
      <c r="CR177" s="1">
        <f t="shared" si="207"/>
      </c>
      <c r="CS177" s="1">
        <f t="shared" si="208"/>
      </c>
      <c r="CT177" s="1">
        <f t="shared" si="209"/>
      </c>
      <c r="CU177" s="1">
        <f t="shared" si="210"/>
      </c>
      <c r="CV177" s="1">
        <f t="shared" si="211"/>
      </c>
      <c r="CW177" s="1">
        <f t="shared" si="212"/>
      </c>
      <c r="CX177" s="1">
        <f t="shared" si="213"/>
      </c>
      <c r="CY177" s="1">
        <f t="shared" si="214"/>
      </c>
      <c r="CZ177" s="1">
        <f t="shared" si="215"/>
      </c>
      <c r="DA177" s="1">
        <f t="shared" si="216"/>
      </c>
      <c r="DB177" s="1">
        <f t="shared" si="217"/>
      </c>
      <c r="DC177" s="1">
        <f t="shared" si="218"/>
      </c>
      <c r="DD177" s="1">
        <f t="shared" si="219"/>
      </c>
      <c r="DE177" s="1">
        <f t="shared" si="220"/>
      </c>
      <c r="DF177" s="1">
        <f t="shared" si="221"/>
      </c>
      <c r="DG177" s="1">
        <f t="shared" si="222"/>
      </c>
      <c r="DH177" s="2">
        <f t="shared" si="223"/>
      </c>
    </row>
    <row r="178" spans="1:112" ht="11.25" customHeight="1" hidden="1">
      <c r="A178" s="1">
        <v>176</v>
      </c>
      <c r="B178" s="1"/>
      <c r="C178" s="1"/>
      <c r="D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E178" s="1">
        <f t="shared" si="225"/>
      </c>
      <c r="AF178" s="1">
        <f t="shared" si="226"/>
      </c>
      <c r="AG178" s="13">
        <f>IF(B178="","",IF(LOOKUP(AF178,'[1]Fresno 2010 Pay Sheet'!$A$5:$A$35,'[1]Fresno 2010 Pay Sheet'!$B$5:$B$35)&gt;0,LOOKUP(AF178,'[1]Fresno 2010 Pay Sheet'!$A$5:$A$35,'[1]Fresno 2010 Pay Sheet'!$B$5:$B$35),0))</f>
      </c>
      <c r="AH178" s="1">
        <f t="shared" si="227"/>
      </c>
      <c r="AI178" s="1">
        <f t="shared" si="228"/>
      </c>
      <c r="AJ178" s="13">
        <f>IF(B178="","",IF(LOOKUP(AI178,'[1]Fresno 2010 Pay Sheet'!$C$5:$C$35,'[1]Fresno 2010 Pay Sheet'!$D$5:$D$35)&gt;0,LOOKUP(AI178,'[1]Fresno 2010 Pay Sheet'!$C$5:$C$35,'[1]Fresno 2010 Pay Sheet'!$D$5:$D$35),0))</f>
      </c>
      <c r="AK178" s="1">
        <f t="shared" si="229"/>
      </c>
      <c r="AL178" s="1">
        <f t="shared" si="230"/>
      </c>
      <c r="AM178" s="13">
        <f>IF(B178="","",IF(LOOKUP(AL178,'[1]Fresno 2010 Pay Sheet'!$E$5:$E$35,'[1]Fresno 2010 Pay Sheet'!$F$5:$F$35)&gt;0,LOOKUP(AL178,'[1]Fresno 2010 Pay Sheet'!$E$5:$E$35,'[1]Fresno 2010 Pay Sheet'!$F$5:$F$35),0))</f>
      </c>
      <c r="AN178" s="1">
        <f t="shared" si="224"/>
      </c>
      <c r="AO178" s="1">
        <f t="shared" si="152"/>
      </c>
      <c r="AP178" s="1">
        <f t="shared" si="153"/>
      </c>
      <c r="AQ178" s="1">
        <f t="shared" si="154"/>
      </c>
      <c r="AR178" s="1">
        <f t="shared" si="169"/>
      </c>
      <c r="AS178" s="1">
        <f t="shared" si="155"/>
      </c>
      <c r="AT178" s="1">
        <f t="shared" si="156"/>
      </c>
      <c r="AU178" s="1">
        <f t="shared" si="170"/>
      </c>
      <c r="AV178" s="1">
        <f t="shared" si="171"/>
      </c>
      <c r="AW178" s="1">
        <f t="shared" si="157"/>
      </c>
      <c r="AX178" s="1">
        <f t="shared" si="172"/>
      </c>
      <c r="AY178" s="1">
        <f t="shared" si="158"/>
      </c>
      <c r="AZ178" s="1">
        <f t="shared" si="173"/>
      </c>
      <c r="BA178" s="1">
        <f t="shared" si="159"/>
      </c>
      <c r="BB178" s="1">
        <f t="shared" si="174"/>
      </c>
      <c r="BC178" s="1">
        <f t="shared" si="160"/>
      </c>
      <c r="BD178" s="1">
        <f t="shared" si="175"/>
      </c>
      <c r="BE178" s="1">
        <f t="shared" si="161"/>
      </c>
      <c r="BF178" s="14">
        <f t="shared" si="176"/>
      </c>
      <c r="BG178" s="1">
        <f t="shared" si="162"/>
      </c>
      <c r="BH178" s="14">
        <f t="shared" si="177"/>
      </c>
      <c r="BI178" s="14">
        <f t="shared" si="163"/>
      </c>
      <c r="BJ178" s="14">
        <f t="shared" si="178"/>
      </c>
      <c r="BK178" s="1">
        <f t="shared" si="164"/>
      </c>
      <c r="BL178" s="14">
        <f t="shared" si="179"/>
      </c>
      <c r="BM178" s="1">
        <f t="shared" si="165"/>
      </c>
      <c r="BN178" s="14">
        <f t="shared" si="180"/>
      </c>
      <c r="BO178" s="1">
        <f t="shared" si="166"/>
      </c>
      <c r="BP178" s="14">
        <f t="shared" si="181"/>
      </c>
      <c r="BQ178" s="1">
        <f t="shared" si="167"/>
      </c>
      <c r="BR178" s="14">
        <f t="shared" si="182"/>
      </c>
      <c r="BS178" s="1">
        <f t="shared" si="168"/>
      </c>
      <c r="BT178" s="14">
        <f t="shared" si="183"/>
      </c>
      <c r="BU178" s="1">
        <f t="shared" si="184"/>
      </c>
      <c r="BV178" s="1">
        <f t="shared" si="185"/>
      </c>
      <c r="BW178" s="1">
        <f t="shared" si="186"/>
      </c>
      <c r="BX178" s="1">
        <f t="shared" si="187"/>
      </c>
      <c r="BY178" s="1">
        <f t="shared" si="188"/>
      </c>
      <c r="BZ178" s="1">
        <f t="shared" si="189"/>
      </c>
      <c r="CA178" s="1">
        <f t="shared" si="190"/>
      </c>
      <c r="CB178" s="1">
        <f t="shared" si="191"/>
      </c>
      <c r="CC178" s="1">
        <f t="shared" si="192"/>
      </c>
      <c r="CD178" s="1">
        <f t="shared" si="193"/>
      </c>
      <c r="CE178" s="1">
        <f t="shared" si="194"/>
      </c>
      <c r="CF178" s="1">
        <f t="shared" si="195"/>
      </c>
      <c r="CG178" s="1">
        <f t="shared" si="196"/>
      </c>
      <c r="CH178" s="1">
        <f t="shared" si="197"/>
      </c>
      <c r="CI178" s="1">
        <f t="shared" si="198"/>
      </c>
      <c r="CJ178" s="1">
        <f t="shared" si="199"/>
      </c>
      <c r="CK178" s="1">
        <f t="shared" si="200"/>
      </c>
      <c r="CL178" s="1">
        <f t="shared" si="201"/>
      </c>
      <c r="CM178" s="1">
        <f t="shared" si="202"/>
      </c>
      <c r="CN178" s="1">
        <f t="shared" si="203"/>
      </c>
      <c r="CO178" s="1">
        <f t="shared" si="204"/>
      </c>
      <c r="CP178" s="1">
        <f t="shared" si="205"/>
      </c>
      <c r="CQ178" s="1">
        <f t="shared" si="206"/>
      </c>
      <c r="CR178" s="1">
        <f t="shared" si="207"/>
      </c>
      <c r="CS178" s="1">
        <f t="shared" si="208"/>
      </c>
      <c r="CT178" s="1">
        <f t="shared" si="209"/>
      </c>
      <c r="CU178" s="1">
        <f t="shared" si="210"/>
      </c>
      <c r="CV178" s="1">
        <f t="shared" si="211"/>
      </c>
      <c r="CW178" s="1">
        <f t="shared" si="212"/>
      </c>
      <c r="CX178" s="1">
        <f t="shared" si="213"/>
      </c>
      <c r="CY178" s="1">
        <f t="shared" si="214"/>
      </c>
      <c r="CZ178" s="1">
        <f t="shared" si="215"/>
      </c>
      <c r="DA178" s="1">
        <f t="shared" si="216"/>
      </c>
      <c r="DB178" s="1">
        <f t="shared" si="217"/>
      </c>
      <c r="DC178" s="1">
        <f t="shared" si="218"/>
      </c>
      <c r="DD178" s="1">
        <f t="shared" si="219"/>
      </c>
      <c r="DE178" s="1">
        <f t="shared" si="220"/>
      </c>
      <c r="DF178" s="1">
        <f t="shared" si="221"/>
      </c>
      <c r="DG178" s="1">
        <f t="shared" si="222"/>
      </c>
      <c r="DH178" s="2">
        <f t="shared" si="223"/>
      </c>
    </row>
    <row r="179" spans="1:112" ht="11.25" customHeight="1" hidden="1">
      <c r="A179" s="1">
        <v>177</v>
      </c>
      <c r="B179" s="1"/>
      <c r="C179" s="1"/>
      <c r="D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E179" s="1">
        <f t="shared" si="225"/>
      </c>
      <c r="AF179" s="1">
        <f t="shared" si="226"/>
      </c>
      <c r="AG179" s="13">
        <f>IF(B179="","",IF(LOOKUP(AF179,'[1]Fresno 2010 Pay Sheet'!$A$5:$A$35,'[1]Fresno 2010 Pay Sheet'!$B$5:$B$35)&gt;0,LOOKUP(AF179,'[1]Fresno 2010 Pay Sheet'!$A$5:$A$35,'[1]Fresno 2010 Pay Sheet'!$B$5:$B$35),0))</f>
      </c>
      <c r="AH179" s="1">
        <f t="shared" si="227"/>
      </c>
      <c r="AI179" s="1">
        <f t="shared" si="228"/>
      </c>
      <c r="AJ179" s="13">
        <f>IF(B179="","",IF(LOOKUP(AI179,'[1]Fresno 2010 Pay Sheet'!$C$5:$C$35,'[1]Fresno 2010 Pay Sheet'!$D$5:$D$35)&gt;0,LOOKUP(AI179,'[1]Fresno 2010 Pay Sheet'!$C$5:$C$35,'[1]Fresno 2010 Pay Sheet'!$D$5:$D$35),0))</f>
      </c>
      <c r="AK179" s="1">
        <f t="shared" si="229"/>
      </c>
      <c r="AL179" s="1">
        <f t="shared" si="230"/>
      </c>
      <c r="AM179" s="13">
        <f>IF(B179="","",IF(LOOKUP(AL179,'[1]Fresno 2010 Pay Sheet'!$E$5:$E$35,'[1]Fresno 2010 Pay Sheet'!$F$5:$F$35)&gt;0,LOOKUP(AL179,'[1]Fresno 2010 Pay Sheet'!$E$5:$E$35,'[1]Fresno 2010 Pay Sheet'!$F$5:$F$35),0))</f>
      </c>
      <c r="AN179" s="1">
        <f t="shared" si="224"/>
      </c>
      <c r="AO179" s="1">
        <f t="shared" si="152"/>
      </c>
      <c r="AP179" s="1">
        <f t="shared" si="153"/>
      </c>
      <c r="AQ179" s="1">
        <f t="shared" si="154"/>
      </c>
      <c r="AR179" s="1">
        <f t="shared" si="169"/>
      </c>
      <c r="AS179" s="1">
        <f t="shared" si="155"/>
      </c>
      <c r="AT179" s="1">
        <f t="shared" si="156"/>
      </c>
      <c r="AU179" s="1">
        <f t="shared" si="170"/>
      </c>
      <c r="AV179" s="1">
        <f t="shared" si="171"/>
      </c>
      <c r="AW179" s="1">
        <f t="shared" si="157"/>
      </c>
      <c r="AX179" s="1">
        <f t="shared" si="172"/>
      </c>
      <c r="AY179" s="1">
        <f t="shared" si="158"/>
      </c>
      <c r="AZ179" s="1">
        <f t="shared" si="173"/>
      </c>
      <c r="BA179" s="1">
        <f t="shared" si="159"/>
      </c>
      <c r="BB179" s="1">
        <f t="shared" si="174"/>
      </c>
      <c r="BC179" s="1">
        <f t="shared" si="160"/>
      </c>
      <c r="BD179" s="1">
        <f t="shared" si="175"/>
      </c>
      <c r="BE179" s="1">
        <f t="shared" si="161"/>
      </c>
      <c r="BF179" s="14">
        <f t="shared" si="176"/>
      </c>
      <c r="BG179" s="1">
        <f t="shared" si="162"/>
      </c>
      <c r="BH179" s="14">
        <f t="shared" si="177"/>
      </c>
      <c r="BI179" s="14">
        <f t="shared" si="163"/>
      </c>
      <c r="BJ179" s="14">
        <f t="shared" si="178"/>
      </c>
      <c r="BK179" s="1">
        <f t="shared" si="164"/>
      </c>
      <c r="BL179" s="14">
        <f t="shared" si="179"/>
      </c>
      <c r="BM179" s="1">
        <f t="shared" si="165"/>
      </c>
      <c r="BN179" s="14">
        <f t="shared" si="180"/>
      </c>
      <c r="BO179" s="1">
        <f t="shared" si="166"/>
      </c>
      <c r="BP179" s="14">
        <f t="shared" si="181"/>
      </c>
      <c r="BQ179" s="1">
        <f t="shared" si="167"/>
      </c>
      <c r="BR179" s="14">
        <f t="shared" si="182"/>
      </c>
      <c r="BS179" s="1">
        <f t="shared" si="168"/>
      </c>
      <c r="BT179" s="14">
        <f t="shared" si="183"/>
      </c>
      <c r="BU179" s="1">
        <f t="shared" si="184"/>
      </c>
      <c r="BV179" s="1">
        <f t="shared" si="185"/>
      </c>
      <c r="BW179" s="1">
        <f t="shared" si="186"/>
      </c>
      <c r="BX179" s="1">
        <f t="shared" si="187"/>
      </c>
      <c r="BY179" s="1">
        <f t="shared" si="188"/>
      </c>
      <c r="BZ179" s="1">
        <f t="shared" si="189"/>
      </c>
      <c r="CA179" s="1">
        <f t="shared" si="190"/>
      </c>
      <c r="CB179" s="1">
        <f t="shared" si="191"/>
      </c>
      <c r="CC179" s="1">
        <f t="shared" si="192"/>
      </c>
      <c r="CD179" s="1">
        <f t="shared" si="193"/>
      </c>
      <c r="CE179" s="1">
        <f t="shared" si="194"/>
      </c>
      <c r="CF179" s="1">
        <f t="shared" si="195"/>
      </c>
      <c r="CG179" s="1">
        <f t="shared" si="196"/>
      </c>
      <c r="CH179" s="1">
        <f t="shared" si="197"/>
      </c>
      <c r="CI179" s="1">
        <f t="shared" si="198"/>
      </c>
      <c r="CJ179" s="1">
        <f t="shared" si="199"/>
      </c>
      <c r="CK179" s="1">
        <f t="shared" si="200"/>
      </c>
      <c r="CL179" s="1">
        <f t="shared" si="201"/>
      </c>
      <c r="CM179" s="1">
        <f t="shared" si="202"/>
      </c>
      <c r="CN179" s="1">
        <f t="shared" si="203"/>
      </c>
      <c r="CO179" s="1">
        <f t="shared" si="204"/>
      </c>
      <c r="CP179" s="1">
        <f t="shared" si="205"/>
      </c>
      <c r="CQ179" s="1">
        <f t="shared" si="206"/>
      </c>
      <c r="CR179" s="1">
        <f t="shared" si="207"/>
      </c>
      <c r="CS179" s="1">
        <f t="shared" si="208"/>
      </c>
      <c r="CT179" s="1">
        <f t="shared" si="209"/>
      </c>
      <c r="CU179" s="1">
        <f t="shared" si="210"/>
      </c>
      <c r="CV179" s="1">
        <f t="shared" si="211"/>
      </c>
      <c r="CW179" s="1">
        <f t="shared" si="212"/>
      </c>
      <c r="CX179" s="1">
        <f t="shared" si="213"/>
      </c>
      <c r="CY179" s="1">
        <f t="shared" si="214"/>
      </c>
      <c r="CZ179" s="1">
        <f t="shared" si="215"/>
      </c>
      <c r="DA179" s="1">
        <f t="shared" si="216"/>
      </c>
      <c r="DB179" s="1">
        <f t="shared" si="217"/>
      </c>
      <c r="DC179" s="1">
        <f t="shared" si="218"/>
      </c>
      <c r="DD179" s="1">
        <f t="shared" si="219"/>
      </c>
      <c r="DE179" s="1">
        <f t="shared" si="220"/>
      </c>
      <c r="DF179" s="1">
        <f t="shared" si="221"/>
      </c>
      <c r="DG179" s="1">
        <f t="shared" si="222"/>
      </c>
      <c r="DH179" s="2">
        <f t="shared" si="223"/>
      </c>
    </row>
    <row r="180" spans="1:112" ht="11.25" customHeight="1" hidden="1">
      <c r="A180" s="1">
        <v>178</v>
      </c>
      <c r="B180" s="1"/>
      <c r="C180" s="1"/>
      <c r="D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E180" s="1">
        <f t="shared" si="225"/>
      </c>
      <c r="AF180" s="1">
        <f t="shared" si="226"/>
      </c>
      <c r="AG180" s="13">
        <f>IF(B180="","",IF(LOOKUP(AF180,'[1]Fresno 2010 Pay Sheet'!$A$5:$A$35,'[1]Fresno 2010 Pay Sheet'!$B$5:$B$35)&gt;0,LOOKUP(AF180,'[1]Fresno 2010 Pay Sheet'!$A$5:$A$35,'[1]Fresno 2010 Pay Sheet'!$B$5:$B$35),0))</f>
      </c>
      <c r="AH180" s="1">
        <f t="shared" si="227"/>
      </c>
      <c r="AI180" s="1">
        <f t="shared" si="228"/>
      </c>
      <c r="AJ180" s="13">
        <f>IF(B180="","",IF(LOOKUP(AI180,'[1]Fresno 2010 Pay Sheet'!$C$5:$C$35,'[1]Fresno 2010 Pay Sheet'!$D$5:$D$35)&gt;0,LOOKUP(AI180,'[1]Fresno 2010 Pay Sheet'!$C$5:$C$35,'[1]Fresno 2010 Pay Sheet'!$D$5:$D$35),0))</f>
      </c>
      <c r="AK180" s="1">
        <f t="shared" si="229"/>
      </c>
      <c r="AL180" s="1">
        <f t="shared" si="230"/>
      </c>
      <c r="AM180" s="13">
        <f>IF(B180="","",IF(LOOKUP(AL180,'[1]Fresno 2010 Pay Sheet'!$E$5:$E$35,'[1]Fresno 2010 Pay Sheet'!$F$5:$F$35)&gt;0,LOOKUP(AL180,'[1]Fresno 2010 Pay Sheet'!$E$5:$E$35,'[1]Fresno 2010 Pay Sheet'!$F$5:$F$35),0))</f>
      </c>
      <c r="AN180" s="1">
        <f t="shared" si="224"/>
      </c>
      <c r="AO180" s="1">
        <f t="shared" si="152"/>
      </c>
      <c r="AP180" s="1">
        <f t="shared" si="153"/>
      </c>
      <c r="AQ180" s="1">
        <f t="shared" si="154"/>
      </c>
      <c r="AR180" s="1">
        <f t="shared" si="169"/>
      </c>
      <c r="AS180" s="1">
        <f t="shared" si="155"/>
      </c>
      <c r="AT180" s="1">
        <f t="shared" si="156"/>
      </c>
      <c r="AU180" s="1">
        <f t="shared" si="170"/>
      </c>
      <c r="AV180" s="1">
        <f t="shared" si="171"/>
      </c>
      <c r="AW180" s="1">
        <f t="shared" si="157"/>
      </c>
      <c r="AX180" s="1">
        <f t="shared" si="172"/>
      </c>
      <c r="AY180" s="1">
        <f t="shared" si="158"/>
      </c>
      <c r="AZ180" s="1">
        <f t="shared" si="173"/>
      </c>
      <c r="BA180" s="1">
        <f t="shared" si="159"/>
      </c>
      <c r="BB180" s="1">
        <f t="shared" si="174"/>
      </c>
      <c r="BC180" s="1">
        <f t="shared" si="160"/>
      </c>
      <c r="BD180" s="1">
        <f t="shared" si="175"/>
      </c>
      <c r="BE180" s="1">
        <f t="shared" si="161"/>
      </c>
      <c r="BF180" s="14">
        <f t="shared" si="176"/>
      </c>
      <c r="BG180" s="1">
        <f t="shared" si="162"/>
      </c>
      <c r="BH180" s="14">
        <f t="shared" si="177"/>
      </c>
      <c r="BI180" s="14">
        <f t="shared" si="163"/>
      </c>
      <c r="BJ180" s="14">
        <f t="shared" si="178"/>
      </c>
      <c r="BK180" s="1">
        <f t="shared" si="164"/>
      </c>
      <c r="BL180" s="14">
        <f t="shared" si="179"/>
      </c>
      <c r="BM180" s="1">
        <f t="shared" si="165"/>
      </c>
      <c r="BN180" s="14">
        <f t="shared" si="180"/>
      </c>
      <c r="BO180" s="1">
        <f t="shared" si="166"/>
      </c>
      <c r="BP180" s="14">
        <f t="shared" si="181"/>
      </c>
      <c r="BQ180" s="1">
        <f t="shared" si="167"/>
      </c>
      <c r="BR180" s="14">
        <f t="shared" si="182"/>
      </c>
      <c r="BS180" s="1">
        <f t="shared" si="168"/>
      </c>
      <c r="BT180" s="14">
        <f t="shared" si="183"/>
      </c>
      <c r="BU180" s="1">
        <f t="shared" si="184"/>
      </c>
      <c r="BV180" s="1">
        <f t="shared" si="185"/>
      </c>
      <c r="BW180" s="1">
        <f t="shared" si="186"/>
      </c>
      <c r="BX180" s="1">
        <f t="shared" si="187"/>
      </c>
      <c r="BY180" s="1">
        <f t="shared" si="188"/>
      </c>
      <c r="BZ180" s="1">
        <f t="shared" si="189"/>
      </c>
      <c r="CA180" s="1">
        <f t="shared" si="190"/>
      </c>
      <c r="CB180" s="1">
        <f t="shared" si="191"/>
      </c>
      <c r="CC180" s="1">
        <f t="shared" si="192"/>
      </c>
      <c r="CD180" s="1">
        <f t="shared" si="193"/>
      </c>
      <c r="CE180" s="1">
        <f t="shared" si="194"/>
      </c>
      <c r="CF180" s="1">
        <f t="shared" si="195"/>
      </c>
      <c r="CG180" s="1">
        <f t="shared" si="196"/>
      </c>
      <c r="CH180" s="1">
        <f t="shared" si="197"/>
      </c>
      <c r="CI180" s="1">
        <f t="shared" si="198"/>
      </c>
      <c r="CJ180" s="1">
        <f t="shared" si="199"/>
      </c>
      <c r="CK180" s="1">
        <f t="shared" si="200"/>
      </c>
      <c r="CL180" s="1">
        <f t="shared" si="201"/>
      </c>
      <c r="CM180" s="1">
        <f t="shared" si="202"/>
      </c>
      <c r="CN180" s="1">
        <f t="shared" si="203"/>
      </c>
      <c r="CO180" s="1">
        <f t="shared" si="204"/>
      </c>
      <c r="CP180" s="1">
        <f t="shared" si="205"/>
      </c>
      <c r="CQ180" s="1">
        <f t="shared" si="206"/>
      </c>
      <c r="CR180" s="1">
        <f t="shared" si="207"/>
      </c>
      <c r="CS180" s="1">
        <f t="shared" si="208"/>
      </c>
      <c r="CT180" s="1">
        <f t="shared" si="209"/>
      </c>
      <c r="CU180" s="1">
        <f t="shared" si="210"/>
      </c>
      <c r="CV180" s="1">
        <f t="shared" si="211"/>
      </c>
      <c r="CW180" s="1">
        <f t="shared" si="212"/>
      </c>
      <c r="CX180" s="1">
        <f t="shared" si="213"/>
      </c>
      <c r="CY180" s="1">
        <f t="shared" si="214"/>
      </c>
      <c r="CZ180" s="1">
        <f t="shared" si="215"/>
      </c>
      <c r="DA180" s="1">
        <f t="shared" si="216"/>
      </c>
      <c r="DB180" s="1">
        <f t="shared" si="217"/>
      </c>
      <c r="DC180" s="1">
        <f t="shared" si="218"/>
      </c>
      <c r="DD180" s="1">
        <f t="shared" si="219"/>
      </c>
      <c r="DE180" s="1">
        <f t="shared" si="220"/>
      </c>
      <c r="DF180" s="1">
        <f t="shared" si="221"/>
      </c>
      <c r="DG180" s="1">
        <f t="shared" si="222"/>
      </c>
      <c r="DH180" s="2">
        <f t="shared" si="223"/>
      </c>
    </row>
    <row r="181" spans="1:112" ht="11.25" customHeight="1" hidden="1">
      <c r="A181" s="1">
        <v>179</v>
      </c>
      <c r="B181" s="1"/>
      <c r="C181" s="1"/>
      <c r="D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E181" s="1">
        <f t="shared" si="225"/>
      </c>
      <c r="AF181" s="1">
        <f t="shared" si="226"/>
      </c>
      <c r="AG181" s="13">
        <f>IF(B181="","",IF(LOOKUP(AF181,'[1]Fresno 2010 Pay Sheet'!$A$5:$A$35,'[1]Fresno 2010 Pay Sheet'!$B$5:$B$35)&gt;0,LOOKUP(AF181,'[1]Fresno 2010 Pay Sheet'!$A$5:$A$35,'[1]Fresno 2010 Pay Sheet'!$B$5:$B$35),0))</f>
      </c>
      <c r="AH181" s="1">
        <f t="shared" si="227"/>
      </c>
      <c r="AI181" s="1">
        <f t="shared" si="228"/>
      </c>
      <c r="AJ181" s="13">
        <f>IF(B181="","",IF(LOOKUP(AI181,'[1]Fresno 2010 Pay Sheet'!$C$5:$C$35,'[1]Fresno 2010 Pay Sheet'!$D$5:$D$35)&gt;0,LOOKUP(AI181,'[1]Fresno 2010 Pay Sheet'!$C$5:$C$35,'[1]Fresno 2010 Pay Sheet'!$D$5:$D$35),0))</f>
      </c>
      <c r="AK181" s="1">
        <f t="shared" si="229"/>
      </c>
      <c r="AL181" s="1">
        <f t="shared" si="230"/>
      </c>
      <c r="AM181" s="13">
        <f>IF(B181="","",IF(LOOKUP(AL181,'[1]Fresno 2010 Pay Sheet'!$E$5:$E$35,'[1]Fresno 2010 Pay Sheet'!$F$5:$F$35)&gt;0,LOOKUP(AL181,'[1]Fresno 2010 Pay Sheet'!$E$5:$E$35,'[1]Fresno 2010 Pay Sheet'!$F$5:$F$35),0))</f>
      </c>
      <c r="AN181" s="1">
        <f t="shared" si="224"/>
      </c>
      <c r="AO181" s="1">
        <f t="shared" si="152"/>
      </c>
      <c r="AP181" s="1">
        <f t="shared" si="153"/>
      </c>
      <c r="AQ181" s="1">
        <f t="shared" si="154"/>
      </c>
      <c r="AR181" s="1">
        <f t="shared" si="169"/>
      </c>
      <c r="AS181" s="1">
        <f t="shared" si="155"/>
      </c>
      <c r="AT181" s="1">
        <f t="shared" si="156"/>
      </c>
      <c r="AU181" s="1">
        <f t="shared" si="170"/>
      </c>
      <c r="AV181" s="1">
        <f t="shared" si="171"/>
      </c>
      <c r="AW181" s="1">
        <f t="shared" si="157"/>
      </c>
      <c r="AX181" s="1">
        <f t="shared" si="172"/>
      </c>
      <c r="AY181" s="1">
        <f t="shared" si="158"/>
      </c>
      <c r="AZ181" s="1">
        <f t="shared" si="173"/>
      </c>
      <c r="BA181" s="1">
        <f t="shared" si="159"/>
      </c>
      <c r="BB181" s="1">
        <f t="shared" si="174"/>
      </c>
      <c r="BC181" s="1">
        <f t="shared" si="160"/>
      </c>
      <c r="BD181" s="1">
        <f t="shared" si="175"/>
      </c>
      <c r="BE181" s="1">
        <f t="shared" si="161"/>
      </c>
      <c r="BF181" s="14">
        <f t="shared" si="176"/>
      </c>
      <c r="BG181" s="1">
        <f t="shared" si="162"/>
      </c>
      <c r="BH181" s="14">
        <f t="shared" si="177"/>
      </c>
      <c r="BI181" s="14">
        <f t="shared" si="163"/>
      </c>
      <c r="BJ181" s="14">
        <f t="shared" si="178"/>
      </c>
      <c r="BK181" s="1">
        <f t="shared" si="164"/>
      </c>
      <c r="BL181" s="14">
        <f t="shared" si="179"/>
      </c>
      <c r="BM181" s="1">
        <f t="shared" si="165"/>
      </c>
      <c r="BN181" s="14">
        <f t="shared" si="180"/>
      </c>
      <c r="BO181" s="1">
        <f t="shared" si="166"/>
      </c>
      <c r="BP181" s="14">
        <f t="shared" si="181"/>
      </c>
      <c r="BQ181" s="1">
        <f t="shared" si="167"/>
      </c>
      <c r="BR181" s="14">
        <f t="shared" si="182"/>
      </c>
      <c r="BS181" s="1">
        <f t="shared" si="168"/>
      </c>
      <c r="BT181" s="14">
        <f t="shared" si="183"/>
      </c>
      <c r="BU181" s="1">
        <f t="shared" si="184"/>
      </c>
      <c r="BV181" s="1">
        <f t="shared" si="185"/>
      </c>
      <c r="BW181" s="1">
        <f t="shared" si="186"/>
      </c>
      <c r="BX181" s="1">
        <f t="shared" si="187"/>
      </c>
      <c r="BY181" s="1">
        <f t="shared" si="188"/>
      </c>
      <c r="BZ181" s="1">
        <f t="shared" si="189"/>
      </c>
      <c r="CA181" s="1">
        <f t="shared" si="190"/>
      </c>
      <c r="CB181" s="1">
        <f t="shared" si="191"/>
      </c>
      <c r="CC181" s="1">
        <f t="shared" si="192"/>
      </c>
      <c r="CD181" s="1">
        <f t="shared" si="193"/>
      </c>
      <c r="CE181" s="1">
        <f t="shared" si="194"/>
      </c>
      <c r="CF181" s="1">
        <f t="shared" si="195"/>
      </c>
      <c r="CG181" s="1">
        <f t="shared" si="196"/>
      </c>
      <c r="CH181" s="1">
        <f t="shared" si="197"/>
      </c>
      <c r="CI181" s="1">
        <f t="shared" si="198"/>
      </c>
      <c r="CJ181" s="1">
        <f t="shared" si="199"/>
      </c>
      <c r="CK181" s="1">
        <f t="shared" si="200"/>
      </c>
      <c r="CL181" s="1">
        <f t="shared" si="201"/>
      </c>
      <c r="CM181" s="1">
        <f t="shared" si="202"/>
      </c>
      <c r="CN181" s="1">
        <f t="shared" si="203"/>
      </c>
      <c r="CO181" s="1">
        <f t="shared" si="204"/>
      </c>
      <c r="CP181" s="1">
        <f t="shared" si="205"/>
      </c>
      <c r="CQ181" s="1">
        <f t="shared" si="206"/>
      </c>
      <c r="CR181" s="1">
        <f t="shared" si="207"/>
      </c>
      <c r="CS181" s="1">
        <f t="shared" si="208"/>
      </c>
      <c r="CT181" s="1">
        <f t="shared" si="209"/>
      </c>
      <c r="CU181" s="1">
        <f t="shared" si="210"/>
      </c>
      <c r="CV181" s="1">
        <f t="shared" si="211"/>
      </c>
      <c r="CW181" s="1">
        <f t="shared" si="212"/>
      </c>
      <c r="CX181" s="1">
        <f t="shared" si="213"/>
      </c>
      <c r="CY181" s="1">
        <f t="shared" si="214"/>
      </c>
      <c r="CZ181" s="1">
        <f t="shared" si="215"/>
      </c>
      <c r="DA181" s="1">
        <f t="shared" si="216"/>
      </c>
      <c r="DB181" s="1">
        <f t="shared" si="217"/>
      </c>
      <c r="DC181" s="1">
        <f t="shared" si="218"/>
      </c>
      <c r="DD181" s="1">
        <f t="shared" si="219"/>
      </c>
      <c r="DE181" s="1">
        <f t="shared" si="220"/>
      </c>
      <c r="DF181" s="1">
        <f t="shared" si="221"/>
      </c>
      <c r="DG181" s="1">
        <f t="shared" si="222"/>
      </c>
      <c r="DH181" s="2">
        <f t="shared" si="223"/>
      </c>
    </row>
    <row r="182" spans="1:112" ht="11.25" customHeight="1" hidden="1">
      <c r="A182" s="1">
        <v>180</v>
      </c>
      <c r="B182" s="1"/>
      <c r="C182" s="1"/>
      <c r="D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E182" s="1">
        <f t="shared" si="225"/>
      </c>
      <c r="AF182" s="1">
        <f t="shared" si="226"/>
      </c>
      <c r="AG182" s="13">
        <f>IF(B182="","",IF(LOOKUP(AF182,'[1]Fresno 2010 Pay Sheet'!$A$5:$A$35,'[1]Fresno 2010 Pay Sheet'!$B$5:$B$35)&gt;0,LOOKUP(AF182,'[1]Fresno 2010 Pay Sheet'!$A$5:$A$35,'[1]Fresno 2010 Pay Sheet'!$B$5:$B$35),0))</f>
      </c>
      <c r="AH182" s="1">
        <f t="shared" si="227"/>
      </c>
      <c r="AI182" s="1">
        <f t="shared" si="228"/>
      </c>
      <c r="AJ182" s="13">
        <f>IF(B182="","",IF(LOOKUP(AI182,'[1]Fresno 2010 Pay Sheet'!$C$5:$C$35,'[1]Fresno 2010 Pay Sheet'!$D$5:$D$35)&gt;0,LOOKUP(AI182,'[1]Fresno 2010 Pay Sheet'!$C$5:$C$35,'[1]Fresno 2010 Pay Sheet'!$D$5:$D$35),0))</f>
      </c>
      <c r="AK182" s="1">
        <f t="shared" si="229"/>
      </c>
      <c r="AL182" s="1">
        <f t="shared" si="230"/>
      </c>
      <c r="AM182" s="13">
        <f>IF(B182="","",IF(LOOKUP(AL182,'[1]Fresno 2010 Pay Sheet'!$E$5:$E$35,'[1]Fresno 2010 Pay Sheet'!$F$5:$F$35)&gt;0,LOOKUP(AL182,'[1]Fresno 2010 Pay Sheet'!$E$5:$E$35,'[1]Fresno 2010 Pay Sheet'!$F$5:$F$35),0))</f>
      </c>
      <c r="AN182" s="1">
        <f t="shared" si="224"/>
      </c>
      <c r="AO182" s="1">
        <f t="shared" si="152"/>
      </c>
      <c r="AP182" s="1">
        <f t="shared" si="153"/>
      </c>
      <c r="AQ182" s="1">
        <f t="shared" si="154"/>
      </c>
      <c r="AR182" s="1">
        <f t="shared" si="169"/>
      </c>
      <c r="AS182" s="1">
        <f t="shared" si="155"/>
      </c>
      <c r="AT182" s="1">
        <f t="shared" si="156"/>
      </c>
      <c r="AU182" s="1">
        <f t="shared" si="170"/>
      </c>
      <c r="AV182" s="1">
        <f t="shared" si="171"/>
      </c>
      <c r="AW182" s="1">
        <f t="shared" si="157"/>
      </c>
      <c r="AX182" s="1">
        <f t="shared" si="172"/>
      </c>
      <c r="AY182" s="1">
        <f t="shared" si="158"/>
      </c>
      <c r="AZ182" s="1">
        <f t="shared" si="173"/>
      </c>
      <c r="BA182" s="1">
        <f t="shared" si="159"/>
      </c>
      <c r="BB182" s="1">
        <f t="shared" si="174"/>
      </c>
      <c r="BC182" s="1">
        <f t="shared" si="160"/>
      </c>
      <c r="BD182" s="1">
        <f t="shared" si="175"/>
      </c>
      <c r="BE182" s="1">
        <f t="shared" si="161"/>
      </c>
      <c r="BF182" s="14">
        <f t="shared" si="176"/>
      </c>
      <c r="BG182" s="1">
        <f t="shared" si="162"/>
      </c>
      <c r="BH182" s="14">
        <f t="shared" si="177"/>
      </c>
      <c r="BI182" s="14">
        <f t="shared" si="163"/>
      </c>
      <c r="BJ182" s="14">
        <f t="shared" si="178"/>
      </c>
      <c r="BK182" s="1">
        <f t="shared" si="164"/>
      </c>
      <c r="BL182" s="14">
        <f t="shared" si="179"/>
      </c>
      <c r="BM182" s="1">
        <f t="shared" si="165"/>
      </c>
      <c r="BN182" s="14">
        <f t="shared" si="180"/>
      </c>
      <c r="BO182" s="1">
        <f t="shared" si="166"/>
      </c>
      <c r="BP182" s="14">
        <f t="shared" si="181"/>
      </c>
      <c r="BQ182" s="1">
        <f t="shared" si="167"/>
      </c>
      <c r="BR182" s="14">
        <f t="shared" si="182"/>
      </c>
      <c r="BS182" s="1">
        <f t="shared" si="168"/>
      </c>
      <c r="BT182" s="14">
        <f t="shared" si="183"/>
      </c>
      <c r="BU182" s="1">
        <f t="shared" si="184"/>
      </c>
      <c r="BV182" s="1">
        <f t="shared" si="185"/>
      </c>
      <c r="BW182" s="1">
        <f t="shared" si="186"/>
      </c>
      <c r="BX182" s="1">
        <f t="shared" si="187"/>
      </c>
      <c r="BY182" s="1">
        <f t="shared" si="188"/>
      </c>
      <c r="BZ182" s="1">
        <f t="shared" si="189"/>
      </c>
      <c r="CA182" s="1">
        <f t="shared" si="190"/>
      </c>
      <c r="CB182" s="1">
        <f t="shared" si="191"/>
      </c>
      <c r="CC182" s="1">
        <f t="shared" si="192"/>
      </c>
      <c r="CD182" s="1">
        <f t="shared" si="193"/>
      </c>
      <c r="CE182" s="1">
        <f t="shared" si="194"/>
      </c>
      <c r="CF182" s="1">
        <f t="shared" si="195"/>
      </c>
      <c r="CG182" s="1">
        <f t="shared" si="196"/>
      </c>
      <c r="CH182" s="1">
        <f t="shared" si="197"/>
      </c>
      <c r="CI182" s="1">
        <f t="shared" si="198"/>
      </c>
      <c r="CJ182" s="1">
        <f t="shared" si="199"/>
      </c>
      <c r="CK182" s="1">
        <f t="shared" si="200"/>
      </c>
      <c r="CL182" s="1">
        <f t="shared" si="201"/>
      </c>
      <c r="CM182" s="1">
        <f t="shared" si="202"/>
      </c>
      <c r="CN182" s="1">
        <f t="shared" si="203"/>
      </c>
      <c r="CO182" s="1">
        <f t="shared" si="204"/>
      </c>
      <c r="CP182" s="1">
        <f t="shared" si="205"/>
      </c>
      <c r="CQ182" s="1">
        <f t="shared" si="206"/>
      </c>
      <c r="CR182" s="1">
        <f t="shared" si="207"/>
      </c>
      <c r="CS182" s="1">
        <f t="shared" si="208"/>
      </c>
      <c r="CT182" s="1">
        <f t="shared" si="209"/>
      </c>
      <c r="CU182" s="1">
        <f t="shared" si="210"/>
      </c>
      <c r="CV182" s="1">
        <f t="shared" si="211"/>
      </c>
      <c r="CW182" s="1">
        <f t="shared" si="212"/>
      </c>
      <c r="CX182" s="1">
        <f t="shared" si="213"/>
      </c>
      <c r="CY182" s="1">
        <f t="shared" si="214"/>
      </c>
      <c r="CZ182" s="1">
        <f t="shared" si="215"/>
      </c>
      <c r="DA182" s="1">
        <f t="shared" si="216"/>
      </c>
      <c r="DB182" s="1">
        <f t="shared" si="217"/>
      </c>
      <c r="DC182" s="1">
        <f t="shared" si="218"/>
      </c>
      <c r="DD182" s="1">
        <f t="shared" si="219"/>
      </c>
      <c r="DE182" s="1">
        <f t="shared" si="220"/>
      </c>
      <c r="DF182" s="1">
        <f t="shared" si="221"/>
      </c>
      <c r="DG182" s="1">
        <f t="shared" si="222"/>
      </c>
      <c r="DH182" s="2">
        <f t="shared" si="223"/>
      </c>
    </row>
    <row r="183" spans="1:112" ht="11.25" customHeight="1" hidden="1">
      <c r="A183" s="1">
        <v>181</v>
      </c>
      <c r="B183" s="1"/>
      <c r="C183" s="1"/>
      <c r="D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E183" s="1">
        <f t="shared" si="225"/>
      </c>
      <c r="AF183" s="1">
        <f t="shared" si="226"/>
      </c>
      <c r="AG183" s="13">
        <f>IF(B183="","",IF(LOOKUP(AF183,'[1]Fresno 2010 Pay Sheet'!$A$5:$A$35,'[1]Fresno 2010 Pay Sheet'!$B$5:$B$35)&gt;0,LOOKUP(AF183,'[1]Fresno 2010 Pay Sheet'!$A$5:$A$35,'[1]Fresno 2010 Pay Sheet'!$B$5:$B$35),0))</f>
      </c>
      <c r="AH183" s="1">
        <f t="shared" si="227"/>
      </c>
      <c r="AI183" s="1">
        <f t="shared" si="228"/>
      </c>
      <c r="AJ183" s="13">
        <f>IF(B183="","",IF(LOOKUP(AI183,'[1]Fresno 2010 Pay Sheet'!$C$5:$C$35,'[1]Fresno 2010 Pay Sheet'!$D$5:$D$35)&gt;0,LOOKUP(AI183,'[1]Fresno 2010 Pay Sheet'!$C$5:$C$35,'[1]Fresno 2010 Pay Sheet'!$D$5:$D$35),0))</f>
      </c>
      <c r="AK183" s="1">
        <f t="shared" si="229"/>
      </c>
      <c r="AL183" s="1">
        <f t="shared" si="230"/>
      </c>
      <c r="AM183" s="13">
        <f>IF(B183="","",IF(LOOKUP(AL183,'[1]Fresno 2010 Pay Sheet'!$E$5:$E$35,'[1]Fresno 2010 Pay Sheet'!$F$5:$F$35)&gt;0,LOOKUP(AL183,'[1]Fresno 2010 Pay Sheet'!$E$5:$E$35,'[1]Fresno 2010 Pay Sheet'!$F$5:$F$35),0))</f>
      </c>
      <c r="AN183" s="1">
        <f t="shared" si="224"/>
      </c>
      <c r="AO183" s="1">
        <f t="shared" si="152"/>
      </c>
      <c r="AP183" s="1">
        <f t="shared" si="153"/>
      </c>
      <c r="AQ183" s="1">
        <f t="shared" si="154"/>
      </c>
      <c r="AR183" s="1">
        <f t="shared" si="169"/>
      </c>
      <c r="AS183" s="1">
        <f t="shared" si="155"/>
      </c>
      <c r="AT183" s="1">
        <f t="shared" si="156"/>
      </c>
      <c r="AU183" s="1">
        <f t="shared" si="170"/>
      </c>
      <c r="AV183" s="1">
        <f t="shared" si="171"/>
      </c>
      <c r="AW183" s="1">
        <f t="shared" si="157"/>
      </c>
      <c r="AX183" s="1">
        <f t="shared" si="172"/>
      </c>
      <c r="AY183" s="1">
        <f t="shared" si="158"/>
      </c>
      <c r="AZ183" s="1">
        <f t="shared" si="173"/>
      </c>
      <c r="BA183" s="1">
        <f t="shared" si="159"/>
      </c>
      <c r="BB183" s="1">
        <f t="shared" si="174"/>
      </c>
      <c r="BC183" s="1">
        <f t="shared" si="160"/>
      </c>
      <c r="BD183" s="1">
        <f t="shared" si="175"/>
      </c>
      <c r="BE183" s="1">
        <f t="shared" si="161"/>
      </c>
      <c r="BF183" s="14">
        <f t="shared" si="176"/>
      </c>
      <c r="BG183" s="1">
        <f t="shared" si="162"/>
      </c>
      <c r="BH183" s="14">
        <f t="shared" si="177"/>
      </c>
      <c r="BI183" s="14">
        <f t="shared" si="163"/>
      </c>
      <c r="BJ183" s="14">
        <f t="shared" si="178"/>
      </c>
      <c r="BK183" s="1">
        <f t="shared" si="164"/>
      </c>
      <c r="BL183" s="14">
        <f t="shared" si="179"/>
      </c>
      <c r="BM183" s="1">
        <f t="shared" si="165"/>
      </c>
      <c r="BN183" s="14">
        <f t="shared" si="180"/>
      </c>
      <c r="BO183" s="1">
        <f t="shared" si="166"/>
      </c>
      <c r="BP183" s="14">
        <f t="shared" si="181"/>
      </c>
      <c r="BQ183" s="1">
        <f t="shared" si="167"/>
      </c>
      <c r="BR183" s="14">
        <f t="shared" si="182"/>
      </c>
      <c r="BS183" s="1">
        <f t="shared" si="168"/>
      </c>
      <c r="BT183" s="14">
        <f t="shared" si="183"/>
      </c>
      <c r="BU183" s="1">
        <f t="shared" si="184"/>
      </c>
      <c r="BV183" s="1">
        <f t="shared" si="185"/>
      </c>
      <c r="BW183" s="1">
        <f t="shared" si="186"/>
      </c>
      <c r="BX183" s="1">
        <f t="shared" si="187"/>
      </c>
      <c r="BY183" s="1">
        <f t="shared" si="188"/>
      </c>
      <c r="BZ183" s="1">
        <f t="shared" si="189"/>
      </c>
      <c r="CA183" s="1">
        <f t="shared" si="190"/>
      </c>
      <c r="CB183" s="1">
        <f t="shared" si="191"/>
      </c>
      <c r="CC183" s="1">
        <f t="shared" si="192"/>
      </c>
      <c r="CD183" s="1">
        <f t="shared" si="193"/>
      </c>
      <c r="CE183" s="1">
        <f t="shared" si="194"/>
      </c>
      <c r="CF183" s="1">
        <f t="shared" si="195"/>
      </c>
      <c r="CG183" s="1">
        <f t="shared" si="196"/>
      </c>
      <c r="CH183" s="1">
        <f t="shared" si="197"/>
      </c>
      <c r="CI183" s="1">
        <f t="shared" si="198"/>
      </c>
      <c r="CJ183" s="1">
        <f t="shared" si="199"/>
      </c>
      <c r="CK183" s="1">
        <f t="shared" si="200"/>
      </c>
      <c r="CL183" s="1">
        <f t="shared" si="201"/>
      </c>
      <c r="CM183" s="1">
        <f t="shared" si="202"/>
      </c>
      <c r="CN183" s="1">
        <f t="shared" si="203"/>
      </c>
      <c r="CO183" s="1">
        <f t="shared" si="204"/>
      </c>
      <c r="CP183" s="1">
        <f t="shared" si="205"/>
      </c>
      <c r="CQ183" s="1">
        <f t="shared" si="206"/>
      </c>
      <c r="CR183" s="1">
        <f t="shared" si="207"/>
      </c>
      <c r="CS183" s="1">
        <f t="shared" si="208"/>
      </c>
      <c r="CT183" s="1">
        <f t="shared" si="209"/>
      </c>
      <c r="CU183" s="1">
        <f t="shared" si="210"/>
      </c>
      <c r="CV183" s="1">
        <f t="shared" si="211"/>
      </c>
      <c r="CW183" s="1">
        <f t="shared" si="212"/>
      </c>
      <c r="CX183" s="1">
        <f t="shared" si="213"/>
      </c>
      <c r="CY183" s="1">
        <f t="shared" si="214"/>
      </c>
      <c r="CZ183" s="1">
        <f t="shared" si="215"/>
      </c>
      <c r="DA183" s="1">
        <f t="shared" si="216"/>
      </c>
      <c r="DB183" s="1">
        <f t="shared" si="217"/>
      </c>
      <c r="DC183" s="1">
        <f t="shared" si="218"/>
      </c>
      <c r="DD183" s="1">
        <f t="shared" si="219"/>
      </c>
      <c r="DE183" s="1">
        <f t="shared" si="220"/>
      </c>
      <c r="DF183" s="1">
        <f t="shared" si="221"/>
      </c>
      <c r="DG183" s="1">
        <f t="shared" si="222"/>
      </c>
      <c r="DH183" s="2">
        <f t="shared" si="223"/>
      </c>
    </row>
    <row r="184" spans="1:112" ht="11.25" customHeight="1" hidden="1">
      <c r="A184" s="1">
        <v>182</v>
      </c>
      <c r="B184" s="1"/>
      <c r="C184" s="1"/>
      <c r="D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E184" s="1">
        <f t="shared" si="225"/>
      </c>
      <c r="AF184" s="1">
        <f t="shared" si="226"/>
      </c>
      <c r="AG184" s="13">
        <f>IF(B184="","",IF(LOOKUP(AF184,'[1]Fresno 2010 Pay Sheet'!$A$5:$A$35,'[1]Fresno 2010 Pay Sheet'!$B$5:$B$35)&gt;0,LOOKUP(AF184,'[1]Fresno 2010 Pay Sheet'!$A$5:$A$35,'[1]Fresno 2010 Pay Sheet'!$B$5:$B$35),0))</f>
      </c>
      <c r="AH184" s="1">
        <f t="shared" si="227"/>
      </c>
      <c r="AI184" s="1">
        <f t="shared" si="228"/>
      </c>
      <c r="AJ184" s="13">
        <f>IF(B184="","",IF(LOOKUP(AI184,'[1]Fresno 2010 Pay Sheet'!$C$5:$C$35,'[1]Fresno 2010 Pay Sheet'!$D$5:$D$35)&gt;0,LOOKUP(AI184,'[1]Fresno 2010 Pay Sheet'!$C$5:$C$35,'[1]Fresno 2010 Pay Sheet'!$D$5:$D$35),0))</f>
      </c>
      <c r="AK184" s="1">
        <f t="shared" si="229"/>
      </c>
      <c r="AL184" s="1">
        <f t="shared" si="230"/>
      </c>
      <c r="AM184" s="13">
        <f>IF(B184="","",IF(LOOKUP(AL184,'[1]Fresno 2010 Pay Sheet'!$E$5:$E$35,'[1]Fresno 2010 Pay Sheet'!$F$5:$F$35)&gt;0,LOOKUP(AL184,'[1]Fresno 2010 Pay Sheet'!$E$5:$E$35,'[1]Fresno 2010 Pay Sheet'!$F$5:$F$35),0))</f>
      </c>
      <c r="AN184" s="1">
        <f t="shared" si="224"/>
      </c>
      <c r="AO184" s="1">
        <f aca="true" t="shared" si="231" ref="AO184:AO202">IF(B184="","",IF(AN184=MAX($AN$3:$AN$202),A184,""))</f>
      </c>
      <c r="AP184" s="1">
        <f aca="true" t="shared" si="232" ref="AP184:AP202">IF(B184="","",COUNT(G184:K184))</f>
      </c>
      <c r="AQ184" s="1">
        <f aca="true" t="shared" si="233" ref="AQ184:AQ202">IF(B184="","",MAX(G184:K184))</f>
      </c>
      <c r="AR184" s="1">
        <f t="shared" si="169"/>
      </c>
      <c r="AS184" s="1">
        <f aca="true" t="shared" si="234" ref="AS184:AS202">IF(B184="","",COUNT(S184:W184))</f>
      </c>
      <c r="AT184" s="1">
        <f aca="true" t="shared" si="235" ref="AT184:AT202">IF(B184="","",MAX(S184:W184))</f>
      </c>
      <c r="AU184" s="1">
        <f t="shared" si="170"/>
      </c>
      <c r="AV184" s="1">
        <f t="shared" si="171"/>
      </c>
      <c r="AW184" s="1">
        <f aca="true" t="shared" si="236" ref="AW184:AW202">IF(B184="","",IF(M184=MAX($M$3:$M$202),M184,""))</f>
      </c>
      <c r="AX184" s="1">
        <f t="shared" si="172"/>
      </c>
      <c r="AY184" s="1">
        <f aca="true" t="shared" si="237" ref="AY184:AY202">IF(B184="","",IF(Y184=MAX($Y$3:$Y$202),Y184,""))</f>
      </c>
      <c r="AZ184" s="1">
        <f t="shared" si="173"/>
      </c>
      <c r="BA184" s="1">
        <f aca="true" t="shared" si="238" ref="BA184:BA202">IF(B184="","",IF(L184=MAX($L$3:$L$202),L184,""))</f>
      </c>
      <c r="BB184" s="1">
        <f t="shared" si="174"/>
      </c>
      <c r="BC184" s="1">
        <f aca="true" t="shared" si="239" ref="BC184:BC202">IF(B184="","",IF(X184=MAX($X$3:$X$202),X184,""))</f>
      </c>
      <c r="BD184" s="1">
        <f t="shared" si="175"/>
      </c>
      <c r="BE184" s="1">
        <f aca="true" t="shared" si="240" ref="BE184:BE202">IF(B184="","",IF(P184=MAX($P$3:$P$202),P184,""))</f>
      </c>
      <c r="BF184" s="14">
        <f t="shared" si="176"/>
      </c>
      <c r="BG184" s="1">
        <f aca="true" t="shared" si="241" ref="BG184:BG202">IF(B184="","",IF(Q184=MAX($Q$3:$Q$202),Q184,""))</f>
      </c>
      <c r="BH184" s="14">
        <f t="shared" si="177"/>
      </c>
      <c r="BI184" s="14">
        <f aca="true" t="shared" si="242" ref="BI184:BI202">IF(B184="","",IF(AB184=MAX($AB$3:$AB$202),AB184,""))</f>
      </c>
      <c r="BJ184" s="14">
        <f t="shared" si="178"/>
      </c>
      <c r="BK184" s="1">
        <f aca="true" t="shared" si="243" ref="BK184:BK202">IF(B184="","",IF(AC184=MAX($AC$3:$AC$202),AC184,""))</f>
      </c>
      <c r="BL184" s="14">
        <f t="shared" si="179"/>
      </c>
      <c r="BM184" s="1">
        <f aca="true" t="shared" si="244" ref="BM184:BM202">IF(B184="","",IF(O184=MAX($O$3:$O$202),O184,""))</f>
      </c>
      <c r="BN184" s="14">
        <f t="shared" si="180"/>
      </c>
      <c r="BO184" s="1">
        <f aca="true" t="shared" si="245" ref="BO184:BO202">IF(B184="","",IF(AA184=MAX($AA$3:$AA$202),AA184,""))</f>
      </c>
      <c r="BP184" s="14">
        <f t="shared" si="181"/>
      </c>
      <c r="BQ184" s="1">
        <f aca="true" t="shared" si="246" ref="BQ184:BQ202">IF(B184="","",IF(N184=MAX($N$3:$N$202),N184,""))</f>
      </c>
      <c r="BR184" s="14">
        <f t="shared" si="182"/>
      </c>
      <c r="BS184" s="1">
        <f aca="true" t="shared" si="247" ref="BS184:BS202">IF(B184="","",IF(Z184=MAX($Z$3:$Z$202),Z184,""))</f>
      </c>
      <c r="BT184" s="14">
        <f t="shared" si="183"/>
      </c>
      <c r="BU184" s="1">
        <f t="shared" si="184"/>
      </c>
      <c r="BV184" s="1">
        <f t="shared" si="185"/>
      </c>
      <c r="BW184" s="1">
        <f t="shared" si="186"/>
      </c>
      <c r="BX184" s="1">
        <f t="shared" si="187"/>
      </c>
      <c r="BY184" s="1">
        <f t="shared" si="188"/>
      </c>
      <c r="BZ184" s="1">
        <f t="shared" si="189"/>
      </c>
      <c r="CA184" s="1">
        <f t="shared" si="190"/>
      </c>
      <c r="CB184" s="1">
        <f t="shared" si="191"/>
      </c>
      <c r="CC184" s="1">
        <f t="shared" si="192"/>
      </c>
      <c r="CD184" s="1">
        <f t="shared" si="193"/>
      </c>
      <c r="CE184" s="1">
        <f t="shared" si="194"/>
      </c>
      <c r="CF184" s="1">
        <f t="shared" si="195"/>
      </c>
      <c r="CG184" s="1">
        <f t="shared" si="196"/>
      </c>
      <c r="CH184" s="1">
        <f t="shared" si="197"/>
      </c>
      <c r="CI184" s="1">
        <f t="shared" si="198"/>
      </c>
      <c r="CJ184" s="1">
        <f t="shared" si="199"/>
      </c>
      <c r="CK184" s="1">
        <f t="shared" si="200"/>
      </c>
      <c r="CL184" s="1">
        <f t="shared" si="201"/>
      </c>
      <c r="CM184" s="1">
        <f t="shared" si="202"/>
      </c>
      <c r="CN184" s="1">
        <f t="shared" si="203"/>
      </c>
      <c r="CO184" s="1">
        <f t="shared" si="204"/>
      </c>
      <c r="CP184" s="1">
        <f t="shared" si="205"/>
      </c>
      <c r="CQ184" s="1">
        <f t="shared" si="206"/>
      </c>
      <c r="CR184" s="1">
        <f t="shared" si="207"/>
      </c>
      <c r="CS184" s="1">
        <f t="shared" si="208"/>
      </c>
      <c r="CT184" s="1">
        <f t="shared" si="209"/>
      </c>
      <c r="CU184" s="1">
        <f t="shared" si="210"/>
      </c>
      <c r="CV184" s="1">
        <f t="shared" si="211"/>
      </c>
      <c r="CW184" s="1">
        <f t="shared" si="212"/>
      </c>
      <c r="CX184" s="1">
        <f t="shared" si="213"/>
      </c>
      <c r="CY184" s="1">
        <f t="shared" si="214"/>
      </c>
      <c r="CZ184" s="1">
        <f t="shared" si="215"/>
      </c>
      <c r="DA184" s="1">
        <f t="shared" si="216"/>
      </c>
      <c r="DB184" s="1">
        <f t="shared" si="217"/>
      </c>
      <c r="DC184" s="1">
        <f t="shared" si="218"/>
      </c>
      <c r="DD184" s="1">
        <f t="shared" si="219"/>
      </c>
      <c r="DE184" s="1">
        <f t="shared" si="220"/>
      </c>
      <c r="DF184" s="1">
        <f t="shared" si="221"/>
      </c>
      <c r="DG184" s="1">
        <f t="shared" si="222"/>
      </c>
      <c r="DH184" s="2">
        <f t="shared" si="223"/>
      </c>
    </row>
    <row r="185" spans="1:112" ht="11.25" customHeight="1" hidden="1">
      <c r="A185" s="1">
        <v>183</v>
      </c>
      <c r="B185" s="1"/>
      <c r="C185" s="1"/>
      <c r="D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E185" s="1">
        <f t="shared" si="225"/>
      </c>
      <c r="AF185" s="1">
        <f t="shared" si="226"/>
      </c>
      <c r="AG185" s="13">
        <f>IF(B185="","",IF(LOOKUP(AF185,'[1]Fresno 2010 Pay Sheet'!$A$5:$A$35,'[1]Fresno 2010 Pay Sheet'!$B$5:$B$35)&gt;0,LOOKUP(AF185,'[1]Fresno 2010 Pay Sheet'!$A$5:$A$35,'[1]Fresno 2010 Pay Sheet'!$B$5:$B$35),0))</f>
      </c>
      <c r="AH185" s="1">
        <f t="shared" si="227"/>
      </c>
      <c r="AI185" s="1">
        <f t="shared" si="228"/>
      </c>
      <c r="AJ185" s="13">
        <f>IF(B185="","",IF(LOOKUP(AI185,'[1]Fresno 2010 Pay Sheet'!$C$5:$C$35,'[1]Fresno 2010 Pay Sheet'!$D$5:$D$35)&gt;0,LOOKUP(AI185,'[1]Fresno 2010 Pay Sheet'!$C$5:$C$35,'[1]Fresno 2010 Pay Sheet'!$D$5:$D$35),0))</f>
      </c>
      <c r="AK185" s="1">
        <f t="shared" si="229"/>
      </c>
      <c r="AL185" s="1">
        <f t="shared" si="230"/>
      </c>
      <c r="AM185" s="13">
        <f>IF(B185="","",IF(LOOKUP(AL185,'[1]Fresno 2010 Pay Sheet'!$E$5:$E$35,'[1]Fresno 2010 Pay Sheet'!$F$5:$F$35)&gt;0,LOOKUP(AL185,'[1]Fresno 2010 Pay Sheet'!$E$5:$E$35,'[1]Fresno 2010 Pay Sheet'!$F$5:$F$35),0))</f>
      </c>
      <c r="AN185" s="1">
        <f t="shared" si="224"/>
      </c>
      <c r="AO185" s="1">
        <f t="shared" si="231"/>
      </c>
      <c r="AP185" s="1">
        <f t="shared" si="232"/>
      </c>
      <c r="AQ185" s="1">
        <f t="shared" si="233"/>
      </c>
      <c r="AR185" s="1">
        <f t="shared" si="169"/>
      </c>
      <c r="AS185" s="1">
        <f t="shared" si="234"/>
      </c>
      <c r="AT185" s="1">
        <f t="shared" si="235"/>
      </c>
      <c r="AU185" s="1">
        <f t="shared" si="170"/>
      </c>
      <c r="AV185" s="1">
        <f t="shared" si="171"/>
      </c>
      <c r="AW185" s="1">
        <f t="shared" si="236"/>
      </c>
      <c r="AX185" s="1">
        <f t="shared" si="172"/>
      </c>
      <c r="AY185" s="1">
        <f t="shared" si="237"/>
      </c>
      <c r="AZ185" s="1">
        <f t="shared" si="173"/>
      </c>
      <c r="BA185" s="1">
        <f t="shared" si="238"/>
      </c>
      <c r="BB185" s="1">
        <f t="shared" si="174"/>
      </c>
      <c r="BC185" s="1">
        <f t="shared" si="239"/>
      </c>
      <c r="BD185" s="1">
        <f t="shared" si="175"/>
      </c>
      <c r="BE185" s="1">
        <f t="shared" si="240"/>
      </c>
      <c r="BF185" s="14">
        <f t="shared" si="176"/>
      </c>
      <c r="BG185" s="1">
        <f t="shared" si="241"/>
      </c>
      <c r="BH185" s="14">
        <f t="shared" si="177"/>
      </c>
      <c r="BI185" s="14">
        <f t="shared" si="242"/>
      </c>
      <c r="BJ185" s="14">
        <f t="shared" si="178"/>
      </c>
      <c r="BK185" s="1">
        <f t="shared" si="243"/>
      </c>
      <c r="BL185" s="14">
        <f t="shared" si="179"/>
      </c>
      <c r="BM185" s="1">
        <f t="shared" si="244"/>
      </c>
      <c r="BN185" s="14">
        <f t="shared" si="180"/>
      </c>
      <c r="BO185" s="1">
        <f t="shared" si="245"/>
      </c>
      <c r="BP185" s="14">
        <f t="shared" si="181"/>
      </c>
      <c r="BQ185" s="1">
        <f t="shared" si="246"/>
      </c>
      <c r="BR185" s="14">
        <f t="shared" si="182"/>
      </c>
      <c r="BS185" s="1">
        <f t="shared" si="247"/>
      </c>
      <c r="BT185" s="14">
        <f t="shared" si="183"/>
      </c>
      <c r="BU185" s="1">
        <f t="shared" si="184"/>
      </c>
      <c r="BV185" s="1">
        <f t="shared" si="185"/>
      </c>
      <c r="BW185" s="1">
        <f t="shared" si="186"/>
      </c>
      <c r="BX185" s="1">
        <f t="shared" si="187"/>
      </c>
      <c r="BY185" s="1">
        <f t="shared" si="188"/>
      </c>
      <c r="BZ185" s="1">
        <f t="shared" si="189"/>
      </c>
      <c r="CA185" s="1">
        <f t="shared" si="190"/>
      </c>
      <c r="CB185" s="1">
        <f t="shared" si="191"/>
      </c>
      <c r="CC185" s="1">
        <f t="shared" si="192"/>
      </c>
      <c r="CD185" s="1">
        <f t="shared" si="193"/>
      </c>
      <c r="CE185" s="1">
        <f t="shared" si="194"/>
      </c>
      <c r="CF185" s="1">
        <f t="shared" si="195"/>
      </c>
      <c r="CG185" s="1">
        <f t="shared" si="196"/>
      </c>
      <c r="CH185" s="1">
        <f t="shared" si="197"/>
      </c>
      <c r="CI185" s="1">
        <f t="shared" si="198"/>
      </c>
      <c r="CJ185" s="1">
        <f t="shared" si="199"/>
      </c>
      <c r="CK185" s="1">
        <f t="shared" si="200"/>
      </c>
      <c r="CL185" s="1">
        <f t="shared" si="201"/>
      </c>
      <c r="CM185" s="1">
        <f t="shared" si="202"/>
      </c>
      <c r="CN185" s="1">
        <f t="shared" si="203"/>
      </c>
      <c r="CO185" s="1">
        <f t="shared" si="204"/>
      </c>
      <c r="CP185" s="1">
        <f t="shared" si="205"/>
      </c>
      <c r="CQ185" s="1">
        <f t="shared" si="206"/>
      </c>
      <c r="CR185" s="1">
        <f t="shared" si="207"/>
      </c>
      <c r="CS185" s="1">
        <f t="shared" si="208"/>
      </c>
      <c r="CT185" s="1">
        <f t="shared" si="209"/>
      </c>
      <c r="CU185" s="1">
        <f t="shared" si="210"/>
      </c>
      <c r="CV185" s="1">
        <f t="shared" si="211"/>
      </c>
      <c r="CW185" s="1">
        <f t="shared" si="212"/>
      </c>
      <c r="CX185" s="1">
        <f t="shared" si="213"/>
      </c>
      <c r="CY185" s="1">
        <f t="shared" si="214"/>
      </c>
      <c r="CZ185" s="1">
        <f t="shared" si="215"/>
      </c>
      <c r="DA185" s="1">
        <f t="shared" si="216"/>
      </c>
      <c r="DB185" s="1">
        <f t="shared" si="217"/>
      </c>
      <c r="DC185" s="1">
        <f t="shared" si="218"/>
      </c>
      <c r="DD185" s="1">
        <f t="shared" si="219"/>
      </c>
      <c r="DE185" s="1">
        <f t="shared" si="220"/>
      </c>
      <c r="DF185" s="1">
        <f t="shared" si="221"/>
      </c>
      <c r="DG185" s="1">
        <f t="shared" si="222"/>
      </c>
      <c r="DH185" s="2">
        <f t="shared" si="223"/>
      </c>
    </row>
    <row r="186" spans="1:112" ht="11.25" customHeight="1" hidden="1">
      <c r="A186" s="1">
        <v>184</v>
      </c>
      <c r="B186" s="1"/>
      <c r="C186" s="1"/>
      <c r="D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E186" s="1">
        <f t="shared" si="225"/>
      </c>
      <c r="AF186" s="1">
        <f t="shared" si="226"/>
      </c>
      <c r="AG186" s="13">
        <f>IF(B186="","",IF(LOOKUP(AF186,'[1]Fresno 2010 Pay Sheet'!$A$5:$A$35,'[1]Fresno 2010 Pay Sheet'!$B$5:$B$35)&gt;0,LOOKUP(AF186,'[1]Fresno 2010 Pay Sheet'!$A$5:$A$35,'[1]Fresno 2010 Pay Sheet'!$B$5:$B$35),0))</f>
      </c>
      <c r="AH186" s="1">
        <f t="shared" si="227"/>
      </c>
      <c r="AI186" s="1">
        <f t="shared" si="228"/>
      </c>
      <c r="AJ186" s="13">
        <f>IF(B186="","",IF(LOOKUP(AI186,'[1]Fresno 2010 Pay Sheet'!$C$5:$C$35,'[1]Fresno 2010 Pay Sheet'!$D$5:$D$35)&gt;0,LOOKUP(AI186,'[1]Fresno 2010 Pay Sheet'!$C$5:$C$35,'[1]Fresno 2010 Pay Sheet'!$D$5:$D$35),0))</f>
      </c>
      <c r="AK186" s="1">
        <f t="shared" si="229"/>
      </c>
      <c r="AL186" s="1">
        <f t="shared" si="230"/>
      </c>
      <c r="AM186" s="13">
        <f>IF(B186="","",IF(LOOKUP(AL186,'[1]Fresno 2010 Pay Sheet'!$E$5:$E$35,'[1]Fresno 2010 Pay Sheet'!$F$5:$F$35)&gt;0,LOOKUP(AL186,'[1]Fresno 2010 Pay Sheet'!$E$5:$E$35,'[1]Fresno 2010 Pay Sheet'!$F$5:$F$35),0))</f>
      </c>
      <c r="AN186" s="1">
        <f t="shared" si="224"/>
      </c>
      <c r="AO186" s="1">
        <f t="shared" si="231"/>
      </c>
      <c r="AP186" s="1">
        <f t="shared" si="232"/>
      </c>
      <c r="AQ186" s="1">
        <f t="shared" si="233"/>
      </c>
      <c r="AR186" s="1">
        <f t="shared" si="169"/>
      </c>
      <c r="AS186" s="1">
        <f t="shared" si="234"/>
      </c>
      <c r="AT186" s="1">
        <f t="shared" si="235"/>
      </c>
      <c r="AU186" s="1">
        <f t="shared" si="170"/>
      </c>
      <c r="AV186" s="1">
        <f t="shared" si="171"/>
      </c>
      <c r="AW186" s="1">
        <f t="shared" si="236"/>
      </c>
      <c r="AX186" s="1">
        <f t="shared" si="172"/>
      </c>
      <c r="AY186" s="1">
        <f t="shared" si="237"/>
      </c>
      <c r="AZ186" s="1">
        <f t="shared" si="173"/>
      </c>
      <c r="BA186" s="1">
        <f t="shared" si="238"/>
      </c>
      <c r="BB186" s="1">
        <f t="shared" si="174"/>
      </c>
      <c r="BC186" s="1">
        <f t="shared" si="239"/>
      </c>
      <c r="BD186" s="1">
        <f t="shared" si="175"/>
      </c>
      <c r="BE186" s="1">
        <f t="shared" si="240"/>
      </c>
      <c r="BF186" s="14">
        <f t="shared" si="176"/>
      </c>
      <c r="BG186" s="1">
        <f t="shared" si="241"/>
      </c>
      <c r="BH186" s="14">
        <f t="shared" si="177"/>
      </c>
      <c r="BI186" s="14">
        <f t="shared" si="242"/>
      </c>
      <c r="BJ186" s="14">
        <f t="shared" si="178"/>
      </c>
      <c r="BK186" s="1">
        <f t="shared" si="243"/>
      </c>
      <c r="BL186" s="14">
        <f t="shared" si="179"/>
      </c>
      <c r="BM186" s="1">
        <f t="shared" si="244"/>
      </c>
      <c r="BN186" s="14">
        <f t="shared" si="180"/>
      </c>
      <c r="BO186" s="1">
        <f t="shared" si="245"/>
      </c>
      <c r="BP186" s="14">
        <f t="shared" si="181"/>
      </c>
      <c r="BQ186" s="1">
        <f t="shared" si="246"/>
      </c>
      <c r="BR186" s="14">
        <f t="shared" si="182"/>
      </c>
      <c r="BS186" s="1">
        <f t="shared" si="247"/>
      </c>
      <c r="BT186" s="14">
        <f t="shared" si="183"/>
      </c>
      <c r="BU186" s="1">
        <f t="shared" si="184"/>
      </c>
      <c r="BV186" s="1">
        <f t="shared" si="185"/>
      </c>
      <c r="BW186" s="1">
        <f t="shared" si="186"/>
      </c>
      <c r="BX186" s="1">
        <f t="shared" si="187"/>
      </c>
      <c r="BY186" s="1">
        <f t="shared" si="188"/>
      </c>
      <c r="BZ186" s="1">
        <f t="shared" si="189"/>
      </c>
      <c r="CA186" s="1">
        <f t="shared" si="190"/>
      </c>
      <c r="CB186" s="1">
        <f t="shared" si="191"/>
      </c>
      <c r="CC186" s="1">
        <f t="shared" si="192"/>
      </c>
      <c r="CD186" s="1">
        <f t="shared" si="193"/>
      </c>
      <c r="CE186" s="1">
        <f t="shared" si="194"/>
      </c>
      <c r="CF186" s="1">
        <f t="shared" si="195"/>
      </c>
      <c r="CG186" s="1">
        <f t="shared" si="196"/>
      </c>
      <c r="CH186" s="1">
        <f t="shared" si="197"/>
      </c>
      <c r="CI186" s="1">
        <f t="shared" si="198"/>
      </c>
      <c r="CJ186" s="1">
        <f t="shared" si="199"/>
      </c>
      <c r="CK186" s="1">
        <f t="shared" si="200"/>
      </c>
      <c r="CL186" s="1">
        <f t="shared" si="201"/>
      </c>
      <c r="CM186" s="1">
        <f t="shared" si="202"/>
      </c>
      <c r="CN186" s="1">
        <f t="shared" si="203"/>
      </c>
      <c r="CO186" s="1">
        <f t="shared" si="204"/>
      </c>
      <c r="CP186" s="1">
        <f t="shared" si="205"/>
      </c>
      <c r="CQ186" s="1">
        <f t="shared" si="206"/>
      </c>
      <c r="CR186" s="1">
        <f t="shared" si="207"/>
      </c>
      <c r="CS186" s="1">
        <f t="shared" si="208"/>
      </c>
      <c r="CT186" s="1">
        <f t="shared" si="209"/>
      </c>
      <c r="CU186" s="1">
        <f t="shared" si="210"/>
      </c>
      <c r="CV186" s="1">
        <f t="shared" si="211"/>
      </c>
      <c r="CW186" s="1">
        <f t="shared" si="212"/>
      </c>
      <c r="CX186" s="1">
        <f t="shared" si="213"/>
      </c>
      <c r="CY186" s="1">
        <f t="shared" si="214"/>
      </c>
      <c r="CZ186" s="1">
        <f t="shared" si="215"/>
      </c>
      <c r="DA186" s="1">
        <f t="shared" si="216"/>
      </c>
      <c r="DB186" s="1">
        <f t="shared" si="217"/>
      </c>
      <c r="DC186" s="1">
        <f t="shared" si="218"/>
      </c>
      <c r="DD186" s="1">
        <f t="shared" si="219"/>
      </c>
      <c r="DE186" s="1">
        <f t="shared" si="220"/>
      </c>
      <c r="DF186" s="1">
        <f t="shared" si="221"/>
      </c>
      <c r="DG186" s="1">
        <f t="shared" si="222"/>
      </c>
      <c r="DH186" s="2">
        <f t="shared" si="223"/>
      </c>
    </row>
    <row r="187" spans="1:112" ht="11.25" customHeight="1" hidden="1">
      <c r="A187" s="1">
        <v>185</v>
      </c>
      <c r="B187" s="1"/>
      <c r="C187" s="1"/>
      <c r="D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E187" s="1">
        <f t="shared" si="225"/>
      </c>
      <c r="AF187" s="1">
        <f t="shared" si="226"/>
      </c>
      <c r="AG187" s="13">
        <f>IF(B187="","",IF(LOOKUP(AF187,'[1]Fresno 2010 Pay Sheet'!$A$5:$A$35,'[1]Fresno 2010 Pay Sheet'!$B$5:$B$35)&gt;0,LOOKUP(AF187,'[1]Fresno 2010 Pay Sheet'!$A$5:$A$35,'[1]Fresno 2010 Pay Sheet'!$B$5:$B$35),0))</f>
      </c>
      <c r="AH187" s="1">
        <f t="shared" si="227"/>
      </c>
      <c r="AI187" s="1">
        <f t="shared" si="228"/>
      </c>
      <c r="AJ187" s="13">
        <f>IF(B187="","",IF(LOOKUP(AI187,'[1]Fresno 2010 Pay Sheet'!$C$5:$C$35,'[1]Fresno 2010 Pay Sheet'!$D$5:$D$35)&gt;0,LOOKUP(AI187,'[1]Fresno 2010 Pay Sheet'!$C$5:$C$35,'[1]Fresno 2010 Pay Sheet'!$D$5:$D$35),0))</f>
      </c>
      <c r="AK187" s="1">
        <f t="shared" si="229"/>
      </c>
      <c r="AL187" s="1">
        <f t="shared" si="230"/>
      </c>
      <c r="AM187" s="13">
        <f>IF(B187="","",IF(LOOKUP(AL187,'[1]Fresno 2010 Pay Sheet'!$E$5:$E$35,'[1]Fresno 2010 Pay Sheet'!$F$5:$F$35)&gt;0,LOOKUP(AL187,'[1]Fresno 2010 Pay Sheet'!$E$5:$E$35,'[1]Fresno 2010 Pay Sheet'!$F$5:$F$35),0))</f>
      </c>
      <c r="AN187" s="1">
        <f t="shared" si="224"/>
      </c>
      <c r="AO187" s="1">
        <f t="shared" si="231"/>
      </c>
      <c r="AP187" s="1">
        <f t="shared" si="232"/>
      </c>
      <c r="AQ187" s="1">
        <f t="shared" si="233"/>
      </c>
      <c r="AR187" s="1">
        <f t="shared" si="169"/>
      </c>
      <c r="AS187" s="1">
        <f t="shared" si="234"/>
      </c>
      <c r="AT187" s="1">
        <f t="shared" si="235"/>
      </c>
      <c r="AU187" s="1">
        <f t="shared" si="170"/>
      </c>
      <c r="AV187" s="1">
        <f t="shared" si="171"/>
      </c>
      <c r="AW187" s="1">
        <f t="shared" si="236"/>
      </c>
      <c r="AX187" s="1">
        <f t="shared" si="172"/>
      </c>
      <c r="AY187" s="1">
        <f t="shared" si="237"/>
      </c>
      <c r="AZ187" s="1">
        <f t="shared" si="173"/>
      </c>
      <c r="BA187" s="1">
        <f t="shared" si="238"/>
      </c>
      <c r="BB187" s="1">
        <f t="shared" si="174"/>
      </c>
      <c r="BC187" s="1">
        <f t="shared" si="239"/>
      </c>
      <c r="BD187" s="1">
        <f t="shared" si="175"/>
      </c>
      <c r="BE187" s="1">
        <f t="shared" si="240"/>
      </c>
      <c r="BF187" s="14">
        <f t="shared" si="176"/>
      </c>
      <c r="BG187" s="1">
        <f t="shared" si="241"/>
      </c>
      <c r="BH187" s="14">
        <f t="shared" si="177"/>
      </c>
      <c r="BI187" s="14">
        <f t="shared" si="242"/>
      </c>
      <c r="BJ187" s="14">
        <f t="shared" si="178"/>
      </c>
      <c r="BK187" s="1">
        <f t="shared" si="243"/>
      </c>
      <c r="BL187" s="14">
        <f t="shared" si="179"/>
      </c>
      <c r="BM187" s="1">
        <f t="shared" si="244"/>
      </c>
      <c r="BN187" s="14">
        <f t="shared" si="180"/>
      </c>
      <c r="BO187" s="1">
        <f t="shared" si="245"/>
      </c>
      <c r="BP187" s="14">
        <f t="shared" si="181"/>
      </c>
      <c r="BQ187" s="1">
        <f t="shared" si="246"/>
      </c>
      <c r="BR187" s="14">
        <f t="shared" si="182"/>
      </c>
      <c r="BS187" s="1">
        <f t="shared" si="247"/>
      </c>
      <c r="BT187" s="14">
        <f t="shared" si="183"/>
      </c>
      <c r="BU187" s="1">
        <f t="shared" si="184"/>
      </c>
      <c r="BV187" s="1">
        <f t="shared" si="185"/>
      </c>
      <c r="BW187" s="1">
        <f t="shared" si="186"/>
      </c>
      <c r="BX187" s="1">
        <f t="shared" si="187"/>
      </c>
      <c r="BY187" s="1">
        <f t="shared" si="188"/>
      </c>
      <c r="BZ187" s="1">
        <f t="shared" si="189"/>
      </c>
      <c r="CA187" s="1">
        <f t="shared" si="190"/>
      </c>
      <c r="CB187" s="1">
        <f t="shared" si="191"/>
      </c>
      <c r="CC187" s="1">
        <f t="shared" si="192"/>
      </c>
      <c r="CD187" s="1">
        <f t="shared" si="193"/>
      </c>
      <c r="CE187" s="1">
        <f t="shared" si="194"/>
      </c>
      <c r="CF187" s="1">
        <f t="shared" si="195"/>
      </c>
      <c r="CG187" s="1">
        <f t="shared" si="196"/>
      </c>
      <c r="CH187" s="1">
        <f t="shared" si="197"/>
      </c>
      <c r="CI187" s="1">
        <f t="shared" si="198"/>
      </c>
      <c r="CJ187" s="1">
        <f t="shared" si="199"/>
      </c>
      <c r="CK187" s="1">
        <f t="shared" si="200"/>
      </c>
      <c r="CL187" s="1">
        <f t="shared" si="201"/>
      </c>
      <c r="CM187" s="1">
        <f t="shared" si="202"/>
      </c>
      <c r="CN187" s="1">
        <f t="shared" si="203"/>
      </c>
      <c r="CO187" s="1">
        <f t="shared" si="204"/>
      </c>
      <c r="CP187" s="1">
        <f t="shared" si="205"/>
      </c>
      <c r="CQ187" s="1">
        <f t="shared" si="206"/>
      </c>
      <c r="CR187" s="1">
        <f t="shared" si="207"/>
      </c>
      <c r="CS187" s="1">
        <f t="shared" si="208"/>
      </c>
      <c r="CT187" s="1">
        <f t="shared" si="209"/>
      </c>
      <c r="CU187" s="1">
        <f t="shared" si="210"/>
      </c>
      <c r="CV187" s="1">
        <f t="shared" si="211"/>
      </c>
      <c r="CW187" s="1">
        <f t="shared" si="212"/>
      </c>
      <c r="CX187" s="1">
        <f t="shared" si="213"/>
      </c>
      <c r="CY187" s="1">
        <f t="shared" si="214"/>
      </c>
      <c r="CZ187" s="1">
        <f t="shared" si="215"/>
      </c>
      <c r="DA187" s="1">
        <f t="shared" si="216"/>
      </c>
      <c r="DB187" s="1">
        <f t="shared" si="217"/>
      </c>
      <c r="DC187" s="1">
        <f t="shared" si="218"/>
      </c>
      <c r="DD187" s="1">
        <f t="shared" si="219"/>
      </c>
      <c r="DE187" s="1">
        <f t="shared" si="220"/>
      </c>
      <c r="DF187" s="1">
        <f t="shared" si="221"/>
      </c>
      <c r="DG187" s="1">
        <f t="shared" si="222"/>
      </c>
      <c r="DH187" s="2">
        <f t="shared" si="223"/>
      </c>
    </row>
    <row r="188" spans="1:112" ht="11.25" customHeight="1" hidden="1">
      <c r="A188" s="1">
        <v>186</v>
      </c>
      <c r="B188" s="1"/>
      <c r="C188" s="1"/>
      <c r="D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E188" s="1">
        <f t="shared" si="225"/>
      </c>
      <c r="AF188" s="1">
        <f t="shared" si="226"/>
      </c>
      <c r="AG188" s="13">
        <f>IF(B188="","",IF(LOOKUP(AF188,'[1]Fresno 2010 Pay Sheet'!$A$5:$A$35,'[1]Fresno 2010 Pay Sheet'!$B$5:$B$35)&gt;0,LOOKUP(AF188,'[1]Fresno 2010 Pay Sheet'!$A$5:$A$35,'[1]Fresno 2010 Pay Sheet'!$B$5:$B$35),0))</f>
      </c>
      <c r="AH188" s="1">
        <f t="shared" si="227"/>
      </c>
      <c r="AI188" s="1">
        <f t="shared" si="228"/>
      </c>
      <c r="AJ188" s="13">
        <f>IF(B188="","",IF(LOOKUP(AI188,'[1]Fresno 2010 Pay Sheet'!$C$5:$C$35,'[1]Fresno 2010 Pay Sheet'!$D$5:$D$35)&gt;0,LOOKUP(AI188,'[1]Fresno 2010 Pay Sheet'!$C$5:$C$35,'[1]Fresno 2010 Pay Sheet'!$D$5:$D$35),0))</f>
      </c>
      <c r="AK188" s="1">
        <f t="shared" si="229"/>
      </c>
      <c r="AL188" s="1">
        <f t="shared" si="230"/>
      </c>
      <c r="AM188" s="13">
        <f>IF(B188="","",IF(LOOKUP(AL188,'[1]Fresno 2010 Pay Sheet'!$E$5:$E$35,'[1]Fresno 2010 Pay Sheet'!$F$5:$F$35)&gt;0,LOOKUP(AL188,'[1]Fresno 2010 Pay Sheet'!$E$5:$E$35,'[1]Fresno 2010 Pay Sheet'!$F$5:$F$35),0))</f>
      </c>
      <c r="AN188" s="1">
        <f t="shared" si="224"/>
      </c>
      <c r="AO188" s="1">
        <f t="shared" si="231"/>
      </c>
      <c r="AP188" s="1">
        <f t="shared" si="232"/>
      </c>
      <c r="AQ188" s="1">
        <f t="shared" si="233"/>
      </c>
      <c r="AR188" s="1">
        <f t="shared" si="169"/>
      </c>
      <c r="AS188" s="1">
        <f t="shared" si="234"/>
      </c>
      <c r="AT188" s="1">
        <f t="shared" si="235"/>
      </c>
      <c r="AU188" s="1">
        <f t="shared" si="170"/>
      </c>
      <c r="AV188" s="1">
        <f t="shared" si="171"/>
      </c>
      <c r="AW188" s="1">
        <f t="shared" si="236"/>
      </c>
      <c r="AX188" s="1">
        <f t="shared" si="172"/>
      </c>
      <c r="AY188" s="1">
        <f t="shared" si="237"/>
      </c>
      <c r="AZ188" s="1">
        <f t="shared" si="173"/>
      </c>
      <c r="BA188" s="1">
        <f t="shared" si="238"/>
      </c>
      <c r="BB188" s="1">
        <f t="shared" si="174"/>
      </c>
      <c r="BC188" s="1">
        <f t="shared" si="239"/>
      </c>
      <c r="BD188" s="1">
        <f t="shared" si="175"/>
      </c>
      <c r="BE188" s="1">
        <f t="shared" si="240"/>
      </c>
      <c r="BF188" s="14">
        <f t="shared" si="176"/>
      </c>
      <c r="BG188" s="1">
        <f t="shared" si="241"/>
      </c>
      <c r="BH188" s="14">
        <f t="shared" si="177"/>
      </c>
      <c r="BI188" s="14">
        <f t="shared" si="242"/>
      </c>
      <c r="BJ188" s="14">
        <f t="shared" si="178"/>
      </c>
      <c r="BK188" s="1">
        <f t="shared" si="243"/>
      </c>
      <c r="BL188" s="14">
        <f t="shared" si="179"/>
      </c>
      <c r="BM188" s="1">
        <f t="shared" si="244"/>
      </c>
      <c r="BN188" s="14">
        <f t="shared" si="180"/>
      </c>
      <c r="BO188" s="1">
        <f t="shared" si="245"/>
      </c>
      <c r="BP188" s="14">
        <f t="shared" si="181"/>
      </c>
      <c r="BQ188" s="1">
        <f t="shared" si="246"/>
      </c>
      <c r="BR188" s="14">
        <f t="shared" si="182"/>
      </c>
      <c r="BS188" s="1">
        <f t="shared" si="247"/>
      </c>
      <c r="BT188" s="14">
        <f t="shared" si="183"/>
      </c>
      <c r="BU188" s="1">
        <f t="shared" si="184"/>
      </c>
      <c r="BV188" s="1">
        <f t="shared" si="185"/>
      </c>
      <c r="BW188" s="1">
        <f t="shared" si="186"/>
      </c>
      <c r="BX188" s="1">
        <f t="shared" si="187"/>
      </c>
      <c r="BY188" s="1">
        <f t="shared" si="188"/>
      </c>
      <c r="BZ188" s="1">
        <f t="shared" si="189"/>
      </c>
      <c r="CA188" s="1">
        <f t="shared" si="190"/>
      </c>
      <c r="CB188" s="1">
        <f t="shared" si="191"/>
      </c>
      <c r="CC188" s="1">
        <f t="shared" si="192"/>
      </c>
      <c r="CD188" s="1">
        <f t="shared" si="193"/>
      </c>
      <c r="CE188" s="1">
        <f t="shared" si="194"/>
      </c>
      <c r="CF188" s="1">
        <f t="shared" si="195"/>
      </c>
      <c r="CG188" s="1">
        <f t="shared" si="196"/>
      </c>
      <c r="CH188" s="1">
        <f t="shared" si="197"/>
      </c>
      <c r="CI188" s="1">
        <f t="shared" si="198"/>
      </c>
      <c r="CJ188" s="1">
        <f t="shared" si="199"/>
      </c>
      <c r="CK188" s="1">
        <f t="shared" si="200"/>
      </c>
      <c r="CL188" s="1">
        <f t="shared" si="201"/>
      </c>
      <c r="CM188" s="1">
        <f t="shared" si="202"/>
      </c>
      <c r="CN188" s="1">
        <f t="shared" si="203"/>
      </c>
      <c r="CO188" s="1">
        <f t="shared" si="204"/>
      </c>
      <c r="CP188" s="1">
        <f t="shared" si="205"/>
      </c>
      <c r="CQ188" s="1">
        <f t="shared" si="206"/>
      </c>
      <c r="CR188" s="1">
        <f t="shared" si="207"/>
      </c>
      <c r="CS188" s="1">
        <f t="shared" si="208"/>
      </c>
      <c r="CT188" s="1">
        <f t="shared" si="209"/>
      </c>
      <c r="CU188" s="1">
        <f t="shared" si="210"/>
      </c>
      <c r="CV188" s="1">
        <f t="shared" si="211"/>
      </c>
      <c r="CW188" s="1">
        <f t="shared" si="212"/>
      </c>
      <c r="CX188" s="1">
        <f t="shared" si="213"/>
      </c>
      <c r="CY188" s="1">
        <f t="shared" si="214"/>
      </c>
      <c r="CZ188" s="1">
        <f t="shared" si="215"/>
      </c>
      <c r="DA188" s="1">
        <f t="shared" si="216"/>
      </c>
      <c r="DB188" s="1">
        <f t="shared" si="217"/>
      </c>
      <c r="DC188" s="1">
        <f t="shared" si="218"/>
      </c>
      <c r="DD188" s="1">
        <f t="shared" si="219"/>
      </c>
      <c r="DE188" s="1">
        <f t="shared" si="220"/>
      </c>
      <c r="DF188" s="1">
        <f t="shared" si="221"/>
      </c>
      <c r="DG188" s="1">
        <f t="shared" si="222"/>
      </c>
      <c r="DH188" s="2">
        <f t="shared" si="223"/>
      </c>
    </row>
    <row r="189" spans="1:112" ht="11.25" customHeight="1" hidden="1">
      <c r="A189" s="1">
        <v>187</v>
      </c>
      <c r="B189" s="1"/>
      <c r="C189" s="1"/>
      <c r="D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E189" s="1">
        <f t="shared" si="225"/>
      </c>
      <c r="AF189" s="1">
        <f t="shared" si="226"/>
      </c>
      <c r="AG189" s="13">
        <f>IF(B189="","",IF(LOOKUP(AF189,'[1]Fresno 2010 Pay Sheet'!$A$5:$A$35,'[1]Fresno 2010 Pay Sheet'!$B$5:$B$35)&gt;0,LOOKUP(AF189,'[1]Fresno 2010 Pay Sheet'!$A$5:$A$35,'[1]Fresno 2010 Pay Sheet'!$B$5:$B$35),0))</f>
      </c>
      <c r="AH189" s="1">
        <f t="shared" si="227"/>
      </c>
      <c r="AI189" s="1">
        <f t="shared" si="228"/>
      </c>
      <c r="AJ189" s="13">
        <f>IF(B189="","",IF(LOOKUP(AI189,'[1]Fresno 2010 Pay Sheet'!$C$5:$C$35,'[1]Fresno 2010 Pay Sheet'!$D$5:$D$35)&gt;0,LOOKUP(AI189,'[1]Fresno 2010 Pay Sheet'!$C$5:$C$35,'[1]Fresno 2010 Pay Sheet'!$D$5:$D$35),0))</f>
      </c>
      <c r="AK189" s="1">
        <f t="shared" si="229"/>
      </c>
      <c r="AL189" s="1">
        <f t="shared" si="230"/>
      </c>
      <c r="AM189" s="13">
        <f>IF(B189="","",IF(LOOKUP(AL189,'[1]Fresno 2010 Pay Sheet'!$E$5:$E$35,'[1]Fresno 2010 Pay Sheet'!$F$5:$F$35)&gt;0,LOOKUP(AL189,'[1]Fresno 2010 Pay Sheet'!$E$5:$E$35,'[1]Fresno 2010 Pay Sheet'!$F$5:$F$35),0))</f>
      </c>
      <c r="AN189" s="1">
        <f t="shared" si="224"/>
      </c>
      <c r="AO189" s="1">
        <f t="shared" si="231"/>
      </c>
      <c r="AP189" s="1">
        <f t="shared" si="232"/>
      </c>
      <c r="AQ189" s="1">
        <f t="shared" si="233"/>
      </c>
      <c r="AR189" s="1">
        <f t="shared" si="169"/>
      </c>
      <c r="AS189" s="1">
        <f t="shared" si="234"/>
      </c>
      <c r="AT189" s="1">
        <f t="shared" si="235"/>
      </c>
      <c r="AU189" s="1">
        <f t="shared" si="170"/>
      </c>
      <c r="AV189" s="1">
        <f t="shared" si="171"/>
      </c>
      <c r="AW189" s="1">
        <f t="shared" si="236"/>
      </c>
      <c r="AX189" s="1">
        <f t="shared" si="172"/>
      </c>
      <c r="AY189" s="1">
        <f t="shared" si="237"/>
      </c>
      <c r="AZ189" s="1">
        <f t="shared" si="173"/>
      </c>
      <c r="BA189" s="1">
        <f t="shared" si="238"/>
      </c>
      <c r="BB189" s="1">
        <f t="shared" si="174"/>
      </c>
      <c r="BC189" s="1">
        <f t="shared" si="239"/>
      </c>
      <c r="BD189" s="1">
        <f t="shared" si="175"/>
      </c>
      <c r="BE189" s="1">
        <f t="shared" si="240"/>
      </c>
      <c r="BF189" s="14">
        <f t="shared" si="176"/>
      </c>
      <c r="BG189" s="1">
        <f t="shared" si="241"/>
      </c>
      <c r="BH189" s="14">
        <f t="shared" si="177"/>
      </c>
      <c r="BI189" s="14">
        <f t="shared" si="242"/>
      </c>
      <c r="BJ189" s="14">
        <f t="shared" si="178"/>
      </c>
      <c r="BK189" s="1">
        <f t="shared" si="243"/>
      </c>
      <c r="BL189" s="14">
        <f t="shared" si="179"/>
      </c>
      <c r="BM189" s="1">
        <f t="shared" si="244"/>
      </c>
      <c r="BN189" s="14">
        <f t="shared" si="180"/>
      </c>
      <c r="BO189" s="1">
        <f t="shared" si="245"/>
      </c>
      <c r="BP189" s="14">
        <f t="shared" si="181"/>
      </c>
      <c r="BQ189" s="1">
        <f t="shared" si="246"/>
      </c>
      <c r="BR189" s="14">
        <f t="shared" si="182"/>
      </c>
      <c r="BS189" s="1">
        <f t="shared" si="247"/>
      </c>
      <c r="BT189" s="14">
        <f t="shared" si="183"/>
      </c>
      <c r="BU189" s="1">
        <f t="shared" si="184"/>
      </c>
      <c r="BV189" s="1">
        <f t="shared" si="185"/>
      </c>
      <c r="BW189" s="1">
        <f t="shared" si="186"/>
      </c>
      <c r="BX189" s="1">
        <f t="shared" si="187"/>
      </c>
      <c r="BY189" s="1">
        <f t="shared" si="188"/>
      </c>
      <c r="BZ189" s="1">
        <f t="shared" si="189"/>
      </c>
      <c r="CA189" s="1">
        <f t="shared" si="190"/>
      </c>
      <c r="CB189" s="1">
        <f t="shared" si="191"/>
      </c>
      <c r="CC189" s="1">
        <f t="shared" si="192"/>
      </c>
      <c r="CD189" s="1">
        <f t="shared" si="193"/>
      </c>
      <c r="CE189" s="1">
        <f t="shared" si="194"/>
      </c>
      <c r="CF189" s="1">
        <f t="shared" si="195"/>
      </c>
      <c r="CG189" s="1">
        <f t="shared" si="196"/>
      </c>
      <c r="CH189" s="1">
        <f t="shared" si="197"/>
      </c>
      <c r="CI189" s="1">
        <f t="shared" si="198"/>
      </c>
      <c r="CJ189" s="1">
        <f t="shared" si="199"/>
      </c>
      <c r="CK189" s="1">
        <f t="shared" si="200"/>
      </c>
      <c r="CL189" s="1">
        <f t="shared" si="201"/>
      </c>
      <c r="CM189" s="1">
        <f t="shared" si="202"/>
      </c>
      <c r="CN189" s="1">
        <f t="shared" si="203"/>
      </c>
      <c r="CO189" s="1">
        <f t="shared" si="204"/>
      </c>
      <c r="CP189" s="1">
        <f t="shared" si="205"/>
      </c>
      <c r="CQ189" s="1">
        <f t="shared" si="206"/>
      </c>
      <c r="CR189" s="1">
        <f t="shared" si="207"/>
      </c>
      <c r="CS189" s="1">
        <f t="shared" si="208"/>
      </c>
      <c r="CT189" s="1">
        <f t="shared" si="209"/>
      </c>
      <c r="CU189" s="1">
        <f t="shared" si="210"/>
      </c>
      <c r="CV189" s="1">
        <f t="shared" si="211"/>
      </c>
      <c r="CW189" s="1">
        <f t="shared" si="212"/>
      </c>
      <c r="CX189" s="1">
        <f t="shared" si="213"/>
      </c>
      <c r="CY189" s="1">
        <f t="shared" si="214"/>
      </c>
      <c r="CZ189" s="1">
        <f t="shared" si="215"/>
      </c>
      <c r="DA189" s="1">
        <f t="shared" si="216"/>
      </c>
      <c r="DB189" s="1">
        <f t="shared" si="217"/>
      </c>
      <c r="DC189" s="1">
        <f t="shared" si="218"/>
      </c>
      <c r="DD189" s="1">
        <f t="shared" si="219"/>
      </c>
      <c r="DE189" s="1">
        <f t="shared" si="220"/>
      </c>
      <c r="DF189" s="1">
        <f t="shared" si="221"/>
      </c>
      <c r="DG189" s="1">
        <f t="shared" si="222"/>
      </c>
      <c r="DH189" s="2">
        <f t="shared" si="223"/>
      </c>
    </row>
    <row r="190" spans="1:112" ht="11.25" customHeight="1" hidden="1">
      <c r="A190" s="1">
        <v>188</v>
      </c>
      <c r="B190" s="1"/>
      <c r="C190" s="1"/>
      <c r="D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E190" s="1">
        <f t="shared" si="225"/>
      </c>
      <c r="AF190" s="1">
        <f t="shared" si="226"/>
      </c>
      <c r="AG190" s="13">
        <f>IF(B190="","",IF(LOOKUP(AF190,'[1]Fresno 2010 Pay Sheet'!$A$5:$A$35,'[1]Fresno 2010 Pay Sheet'!$B$5:$B$35)&gt;0,LOOKUP(AF190,'[1]Fresno 2010 Pay Sheet'!$A$5:$A$35,'[1]Fresno 2010 Pay Sheet'!$B$5:$B$35),0))</f>
      </c>
      <c r="AH190" s="1">
        <f t="shared" si="227"/>
      </c>
      <c r="AI190" s="1">
        <f t="shared" si="228"/>
      </c>
      <c r="AJ190" s="13">
        <f>IF(B190="","",IF(LOOKUP(AI190,'[1]Fresno 2010 Pay Sheet'!$C$5:$C$35,'[1]Fresno 2010 Pay Sheet'!$D$5:$D$35)&gt;0,LOOKUP(AI190,'[1]Fresno 2010 Pay Sheet'!$C$5:$C$35,'[1]Fresno 2010 Pay Sheet'!$D$5:$D$35),0))</f>
      </c>
      <c r="AK190" s="1">
        <f t="shared" si="229"/>
      </c>
      <c r="AL190" s="1">
        <f t="shared" si="230"/>
      </c>
      <c r="AM190" s="13">
        <f>IF(B190="","",IF(LOOKUP(AL190,'[1]Fresno 2010 Pay Sheet'!$E$5:$E$35,'[1]Fresno 2010 Pay Sheet'!$F$5:$F$35)&gt;0,LOOKUP(AL190,'[1]Fresno 2010 Pay Sheet'!$E$5:$E$35,'[1]Fresno 2010 Pay Sheet'!$F$5:$F$35),0))</f>
      </c>
      <c r="AN190" s="1">
        <f t="shared" si="224"/>
      </c>
      <c r="AO190" s="1">
        <f t="shared" si="231"/>
      </c>
      <c r="AP190" s="1">
        <f t="shared" si="232"/>
      </c>
      <c r="AQ190" s="1">
        <f t="shared" si="233"/>
      </c>
      <c r="AR190" s="1">
        <f t="shared" si="169"/>
      </c>
      <c r="AS190" s="1">
        <f t="shared" si="234"/>
      </c>
      <c r="AT190" s="1">
        <f t="shared" si="235"/>
      </c>
      <c r="AU190" s="1">
        <f t="shared" si="170"/>
      </c>
      <c r="AV190" s="1">
        <f t="shared" si="171"/>
      </c>
      <c r="AW190" s="1">
        <f t="shared" si="236"/>
      </c>
      <c r="AX190" s="1">
        <f t="shared" si="172"/>
      </c>
      <c r="AY190" s="1">
        <f t="shared" si="237"/>
      </c>
      <c r="AZ190" s="1">
        <f t="shared" si="173"/>
      </c>
      <c r="BA190" s="1">
        <f t="shared" si="238"/>
      </c>
      <c r="BB190" s="1">
        <f t="shared" si="174"/>
      </c>
      <c r="BC190" s="1">
        <f t="shared" si="239"/>
      </c>
      <c r="BD190" s="1">
        <f t="shared" si="175"/>
      </c>
      <c r="BE190" s="1">
        <f t="shared" si="240"/>
      </c>
      <c r="BF190" s="14">
        <f t="shared" si="176"/>
      </c>
      <c r="BG190" s="1">
        <f t="shared" si="241"/>
      </c>
      <c r="BH190" s="14">
        <f t="shared" si="177"/>
      </c>
      <c r="BI190" s="14">
        <f t="shared" si="242"/>
      </c>
      <c r="BJ190" s="14">
        <f t="shared" si="178"/>
      </c>
      <c r="BK190" s="1">
        <f t="shared" si="243"/>
      </c>
      <c r="BL190" s="14">
        <f t="shared" si="179"/>
      </c>
      <c r="BM190" s="1">
        <f t="shared" si="244"/>
      </c>
      <c r="BN190" s="14">
        <f t="shared" si="180"/>
      </c>
      <c r="BO190" s="1">
        <f t="shared" si="245"/>
      </c>
      <c r="BP190" s="14">
        <f t="shared" si="181"/>
      </c>
      <c r="BQ190" s="1">
        <f t="shared" si="246"/>
      </c>
      <c r="BR190" s="14">
        <f t="shared" si="182"/>
      </c>
      <c r="BS190" s="1">
        <f t="shared" si="247"/>
      </c>
      <c r="BT190" s="14">
        <f t="shared" si="183"/>
      </c>
      <c r="BU190" s="1">
        <f t="shared" si="184"/>
      </c>
      <c r="BV190" s="1">
        <f t="shared" si="185"/>
      </c>
      <c r="BW190" s="1">
        <f t="shared" si="186"/>
      </c>
      <c r="BX190" s="1">
        <f t="shared" si="187"/>
      </c>
      <c r="BY190" s="1">
        <f t="shared" si="188"/>
      </c>
      <c r="BZ190" s="1">
        <f t="shared" si="189"/>
      </c>
      <c r="CA190" s="1">
        <f t="shared" si="190"/>
      </c>
      <c r="CB190" s="1">
        <f t="shared" si="191"/>
      </c>
      <c r="CC190" s="1">
        <f t="shared" si="192"/>
      </c>
      <c r="CD190" s="1">
        <f t="shared" si="193"/>
      </c>
      <c r="CE190" s="1">
        <f t="shared" si="194"/>
      </c>
      <c r="CF190" s="1">
        <f t="shared" si="195"/>
      </c>
      <c r="CG190" s="1">
        <f t="shared" si="196"/>
      </c>
      <c r="CH190" s="1">
        <f t="shared" si="197"/>
      </c>
      <c r="CI190" s="1">
        <f t="shared" si="198"/>
      </c>
      <c r="CJ190" s="1">
        <f t="shared" si="199"/>
      </c>
      <c r="CK190" s="1">
        <f t="shared" si="200"/>
      </c>
      <c r="CL190" s="1">
        <f t="shared" si="201"/>
      </c>
      <c r="CM190" s="1">
        <f t="shared" si="202"/>
      </c>
      <c r="CN190" s="1">
        <f t="shared" si="203"/>
      </c>
      <c r="CO190" s="1">
        <f t="shared" si="204"/>
      </c>
      <c r="CP190" s="1">
        <f t="shared" si="205"/>
      </c>
      <c r="CQ190" s="1">
        <f t="shared" si="206"/>
      </c>
      <c r="CR190" s="1">
        <f t="shared" si="207"/>
      </c>
      <c r="CS190" s="1">
        <f t="shared" si="208"/>
      </c>
      <c r="CT190" s="1">
        <f t="shared" si="209"/>
      </c>
      <c r="CU190" s="1">
        <f t="shared" si="210"/>
      </c>
      <c r="CV190" s="1">
        <f t="shared" si="211"/>
      </c>
      <c r="CW190" s="1">
        <f t="shared" si="212"/>
      </c>
      <c r="CX190" s="1">
        <f t="shared" si="213"/>
      </c>
      <c r="CY190" s="1">
        <f t="shared" si="214"/>
      </c>
      <c r="CZ190" s="1">
        <f t="shared" si="215"/>
      </c>
      <c r="DA190" s="1">
        <f t="shared" si="216"/>
      </c>
      <c r="DB190" s="1">
        <f t="shared" si="217"/>
      </c>
      <c r="DC190" s="1">
        <f t="shared" si="218"/>
      </c>
      <c r="DD190" s="1">
        <f t="shared" si="219"/>
      </c>
      <c r="DE190" s="1">
        <f t="shared" si="220"/>
      </c>
      <c r="DF190" s="1">
        <f t="shared" si="221"/>
      </c>
      <c r="DG190" s="1">
        <f t="shared" si="222"/>
      </c>
      <c r="DH190" s="2">
        <f t="shared" si="223"/>
      </c>
    </row>
    <row r="191" spans="1:112" ht="11.25" customHeight="1" hidden="1">
      <c r="A191" s="1">
        <v>189</v>
      </c>
      <c r="B191" s="1"/>
      <c r="C191" s="1"/>
      <c r="D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E191" s="1">
        <f t="shared" si="225"/>
      </c>
      <c r="AF191" s="1">
        <f t="shared" si="226"/>
      </c>
      <c r="AG191" s="13">
        <f>IF(B191="","",IF(LOOKUP(AF191,'[1]Fresno 2010 Pay Sheet'!$A$5:$A$35,'[1]Fresno 2010 Pay Sheet'!$B$5:$B$35)&gt;0,LOOKUP(AF191,'[1]Fresno 2010 Pay Sheet'!$A$5:$A$35,'[1]Fresno 2010 Pay Sheet'!$B$5:$B$35),0))</f>
      </c>
      <c r="AH191" s="1">
        <f t="shared" si="227"/>
      </c>
      <c r="AI191" s="1">
        <f t="shared" si="228"/>
      </c>
      <c r="AJ191" s="13">
        <f>IF(B191="","",IF(LOOKUP(AI191,'[1]Fresno 2010 Pay Sheet'!$C$5:$C$35,'[1]Fresno 2010 Pay Sheet'!$D$5:$D$35)&gt;0,LOOKUP(AI191,'[1]Fresno 2010 Pay Sheet'!$C$5:$C$35,'[1]Fresno 2010 Pay Sheet'!$D$5:$D$35),0))</f>
      </c>
      <c r="AK191" s="1">
        <f t="shared" si="229"/>
      </c>
      <c r="AL191" s="1">
        <f t="shared" si="230"/>
      </c>
      <c r="AM191" s="13">
        <f>IF(B191="","",IF(LOOKUP(AL191,'[1]Fresno 2010 Pay Sheet'!$E$5:$E$35,'[1]Fresno 2010 Pay Sheet'!$F$5:$F$35)&gt;0,LOOKUP(AL191,'[1]Fresno 2010 Pay Sheet'!$E$5:$E$35,'[1]Fresno 2010 Pay Sheet'!$F$5:$F$35),0))</f>
      </c>
      <c r="AN191" s="1">
        <f t="shared" si="224"/>
      </c>
      <c r="AO191" s="1">
        <f t="shared" si="231"/>
      </c>
      <c r="AP191" s="1">
        <f t="shared" si="232"/>
      </c>
      <c r="AQ191" s="1">
        <f t="shared" si="233"/>
      </c>
      <c r="AR191" s="1">
        <f t="shared" si="169"/>
      </c>
      <c r="AS191" s="1">
        <f t="shared" si="234"/>
      </c>
      <c r="AT191" s="1">
        <f t="shared" si="235"/>
      </c>
      <c r="AU191" s="1">
        <f t="shared" si="170"/>
      </c>
      <c r="AV191" s="1">
        <f t="shared" si="171"/>
      </c>
      <c r="AW191" s="1">
        <f t="shared" si="236"/>
      </c>
      <c r="AX191" s="1">
        <f t="shared" si="172"/>
      </c>
      <c r="AY191" s="1">
        <f t="shared" si="237"/>
      </c>
      <c r="AZ191" s="1">
        <f t="shared" si="173"/>
      </c>
      <c r="BA191" s="1">
        <f t="shared" si="238"/>
      </c>
      <c r="BB191" s="1">
        <f t="shared" si="174"/>
      </c>
      <c r="BC191" s="1">
        <f t="shared" si="239"/>
      </c>
      <c r="BD191" s="1">
        <f t="shared" si="175"/>
      </c>
      <c r="BE191" s="1">
        <f t="shared" si="240"/>
      </c>
      <c r="BF191" s="14">
        <f t="shared" si="176"/>
      </c>
      <c r="BG191" s="1">
        <f t="shared" si="241"/>
      </c>
      <c r="BH191" s="14">
        <f t="shared" si="177"/>
      </c>
      <c r="BI191" s="14">
        <f t="shared" si="242"/>
      </c>
      <c r="BJ191" s="14">
        <f t="shared" si="178"/>
      </c>
      <c r="BK191" s="1">
        <f t="shared" si="243"/>
      </c>
      <c r="BL191" s="14">
        <f t="shared" si="179"/>
      </c>
      <c r="BM191" s="1">
        <f t="shared" si="244"/>
      </c>
      <c r="BN191" s="14">
        <f t="shared" si="180"/>
      </c>
      <c r="BO191" s="1">
        <f t="shared" si="245"/>
      </c>
      <c r="BP191" s="14">
        <f t="shared" si="181"/>
      </c>
      <c r="BQ191" s="1">
        <f t="shared" si="246"/>
      </c>
      <c r="BR191" s="14">
        <f t="shared" si="182"/>
      </c>
      <c r="BS191" s="1">
        <f t="shared" si="247"/>
      </c>
      <c r="BT191" s="14">
        <f t="shared" si="183"/>
      </c>
      <c r="BU191" s="1">
        <f t="shared" si="184"/>
      </c>
      <c r="BV191" s="1">
        <f t="shared" si="185"/>
      </c>
      <c r="BW191" s="1">
        <f t="shared" si="186"/>
      </c>
      <c r="BX191" s="1">
        <f t="shared" si="187"/>
      </c>
      <c r="BY191" s="1">
        <f t="shared" si="188"/>
      </c>
      <c r="BZ191" s="1">
        <f t="shared" si="189"/>
      </c>
      <c r="CA191" s="1">
        <f t="shared" si="190"/>
      </c>
      <c r="CB191" s="1">
        <f t="shared" si="191"/>
      </c>
      <c r="CC191" s="1">
        <f t="shared" si="192"/>
      </c>
      <c r="CD191" s="1">
        <f t="shared" si="193"/>
      </c>
      <c r="CE191" s="1">
        <f t="shared" si="194"/>
      </c>
      <c r="CF191" s="1">
        <f t="shared" si="195"/>
      </c>
      <c r="CG191" s="1">
        <f t="shared" si="196"/>
      </c>
      <c r="CH191" s="1">
        <f t="shared" si="197"/>
      </c>
      <c r="CI191" s="1">
        <f t="shared" si="198"/>
      </c>
      <c r="CJ191" s="1">
        <f t="shared" si="199"/>
      </c>
      <c r="CK191" s="1">
        <f t="shared" si="200"/>
      </c>
      <c r="CL191" s="1">
        <f t="shared" si="201"/>
      </c>
      <c r="CM191" s="1">
        <f t="shared" si="202"/>
      </c>
      <c r="CN191" s="1">
        <f t="shared" si="203"/>
      </c>
      <c r="CO191" s="1">
        <f t="shared" si="204"/>
      </c>
      <c r="CP191" s="1">
        <f t="shared" si="205"/>
      </c>
      <c r="CQ191" s="1">
        <f t="shared" si="206"/>
      </c>
      <c r="CR191" s="1">
        <f t="shared" si="207"/>
      </c>
      <c r="CS191" s="1">
        <f t="shared" si="208"/>
      </c>
      <c r="CT191" s="1">
        <f t="shared" si="209"/>
      </c>
      <c r="CU191" s="1">
        <f t="shared" si="210"/>
      </c>
      <c r="CV191" s="1">
        <f t="shared" si="211"/>
      </c>
      <c r="CW191" s="1">
        <f t="shared" si="212"/>
      </c>
      <c r="CX191" s="1">
        <f t="shared" si="213"/>
      </c>
      <c r="CY191" s="1">
        <f t="shared" si="214"/>
      </c>
      <c r="CZ191" s="1">
        <f t="shared" si="215"/>
      </c>
      <c r="DA191" s="1">
        <f t="shared" si="216"/>
      </c>
      <c r="DB191" s="1">
        <f t="shared" si="217"/>
      </c>
      <c r="DC191" s="1">
        <f t="shared" si="218"/>
      </c>
      <c r="DD191" s="1">
        <f t="shared" si="219"/>
      </c>
      <c r="DE191" s="1">
        <f t="shared" si="220"/>
      </c>
      <c r="DF191" s="1">
        <f t="shared" si="221"/>
      </c>
      <c r="DG191" s="1">
        <f t="shared" si="222"/>
      </c>
      <c r="DH191" s="2">
        <f t="shared" si="223"/>
      </c>
    </row>
    <row r="192" spans="1:112" ht="11.25" customHeight="1" hidden="1">
      <c r="A192" s="1">
        <v>190</v>
      </c>
      <c r="B192" s="1"/>
      <c r="C192" s="1"/>
      <c r="D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E192" s="1">
        <f t="shared" si="225"/>
      </c>
      <c r="AF192" s="1">
        <f t="shared" si="226"/>
      </c>
      <c r="AG192" s="13">
        <f>IF(B192="","",IF(LOOKUP(AF192,'[1]Fresno 2010 Pay Sheet'!$A$5:$A$35,'[1]Fresno 2010 Pay Sheet'!$B$5:$B$35)&gt;0,LOOKUP(AF192,'[1]Fresno 2010 Pay Sheet'!$A$5:$A$35,'[1]Fresno 2010 Pay Sheet'!$B$5:$B$35),0))</f>
      </c>
      <c r="AH192" s="1">
        <f t="shared" si="227"/>
      </c>
      <c r="AI192" s="1">
        <f t="shared" si="228"/>
      </c>
      <c r="AJ192" s="13">
        <f>IF(B192="","",IF(LOOKUP(AI192,'[1]Fresno 2010 Pay Sheet'!$C$5:$C$35,'[1]Fresno 2010 Pay Sheet'!$D$5:$D$35)&gt;0,LOOKUP(AI192,'[1]Fresno 2010 Pay Sheet'!$C$5:$C$35,'[1]Fresno 2010 Pay Sheet'!$D$5:$D$35),0))</f>
      </c>
      <c r="AK192" s="1">
        <f t="shared" si="229"/>
      </c>
      <c r="AL192" s="1">
        <f t="shared" si="230"/>
      </c>
      <c r="AM192" s="13">
        <f>IF(B192="","",IF(LOOKUP(AL192,'[1]Fresno 2010 Pay Sheet'!$E$5:$E$35,'[1]Fresno 2010 Pay Sheet'!$F$5:$F$35)&gt;0,LOOKUP(AL192,'[1]Fresno 2010 Pay Sheet'!$E$5:$E$35,'[1]Fresno 2010 Pay Sheet'!$F$5:$F$35),0))</f>
      </c>
      <c r="AN192" s="1">
        <f t="shared" si="224"/>
      </c>
      <c r="AO192" s="1">
        <f t="shared" si="231"/>
      </c>
      <c r="AP192" s="1">
        <f t="shared" si="232"/>
      </c>
      <c r="AQ192" s="1">
        <f t="shared" si="233"/>
      </c>
      <c r="AR192" s="1">
        <f t="shared" si="169"/>
      </c>
      <c r="AS192" s="1">
        <f t="shared" si="234"/>
      </c>
      <c r="AT192" s="1">
        <f t="shared" si="235"/>
      </c>
      <c r="AU192" s="1">
        <f t="shared" si="170"/>
      </c>
      <c r="AV192" s="1">
        <f t="shared" si="171"/>
      </c>
      <c r="AW192" s="1">
        <f t="shared" si="236"/>
      </c>
      <c r="AX192" s="1">
        <f t="shared" si="172"/>
      </c>
      <c r="AY192" s="1">
        <f t="shared" si="237"/>
      </c>
      <c r="AZ192" s="1">
        <f t="shared" si="173"/>
      </c>
      <c r="BA192" s="1">
        <f t="shared" si="238"/>
      </c>
      <c r="BB192" s="1">
        <f t="shared" si="174"/>
      </c>
      <c r="BC192" s="1">
        <f t="shared" si="239"/>
      </c>
      <c r="BD192" s="1">
        <f t="shared" si="175"/>
      </c>
      <c r="BE192" s="1">
        <f t="shared" si="240"/>
      </c>
      <c r="BF192" s="14">
        <f t="shared" si="176"/>
      </c>
      <c r="BG192" s="1">
        <f t="shared" si="241"/>
      </c>
      <c r="BH192" s="14">
        <f t="shared" si="177"/>
      </c>
      <c r="BI192" s="14">
        <f t="shared" si="242"/>
      </c>
      <c r="BJ192" s="14">
        <f t="shared" si="178"/>
      </c>
      <c r="BK192" s="1">
        <f t="shared" si="243"/>
      </c>
      <c r="BL192" s="14">
        <f t="shared" si="179"/>
      </c>
      <c r="BM192" s="1">
        <f t="shared" si="244"/>
      </c>
      <c r="BN192" s="14">
        <f t="shared" si="180"/>
      </c>
      <c r="BO192" s="1">
        <f t="shared" si="245"/>
      </c>
      <c r="BP192" s="14">
        <f t="shared" si="181"/>
      </c>
      <c r="BQ192" s="1">
        <f t="shared" si="246"/>
      </c>
      <c r="BR192" s="14">
        <f t="shared" si="182"/>
      </c>
      <c r="BS192" s="1">
        <f t="shared" si="247"/>
      </c>
      <c r="BT192" s="14">
        <f t="shared" si="183"/>
      </c>
      <c r="BU192" s="1">
        <f t="shared" si="184"/>
      </c>
      <c r="BV192" s="1">
        <f t="shared" si="185"/>
      </c>
      <c r="BW192" s="1">
        <f t="shared" si="186"/>
      </c>
      <c r="BX192" s="1">
        <f t="shared" si="187"/>
      </c>
      <c r="BY192" s="1">
        <f t="shared" si="188"/>
      </c>
      <c r="BZ192" s="1">
        <f t="shared" si="189"/>
      </c>
      <c r="CA192" s="1">
        <f t="shared" si="190"/>
      </c>
      <c r="CB192" s="1">
        <f t="shared" si="191"/>
      </c>
      <c r="CC192" s="1">
        <f t="shared" si="192"/>
      </c>
      <c r="CD192" s="1">
        <f t="shared" si="193"/>
      </c>
      <c r="CE192" s="1">
        <f t="shared" si="194"/>
      </c>
      <c r="CF192" s="1">
        <f t="shared" si="195"/>
      </c>
      <c r="CG192" s="1">
        <f t="shared" si="196"/>
      </c>
      <c r="CH192" s="1">
        <f t="shared" si="197"/>
      </c>
      <c r="CI192" s="1">
        <f t="shared" si="198"/>
      </c>
      <c r="CJ192" s="1">
        <f t="shared" si="199"/>
      </c>
      <c r="CK192" s="1">
        <f t="shared" si="200"/>
      </c>
      <c r="CL192" s="1">
        <f t="shared" si="201"/>
      </c>
      <c r="CM192" s="1">
        <f t="shared" si="202"/>
      </c>
      <c r="CN192" s="1">
        <f t="shared" si="203"/>
      </c>
      <c r="CO192" s="1">
        <f t="shared" si="204"/>
      </c>
      <c r="CP192" s="1">
        <f t="shared" si="205"/>
      </c>
      <c r="CQ192" s="1">
        <f t="shared" si="206"/>
      </c>
      <c r="CR192" s="1">
        <f t="shared" si="207"/>
      </c>
      <c r="CS192" s="1">
        <f t="shared" si="208"/>
      </c>
      <c r="CT192" s="1">
        <f t="shared" si="209"/>
      </c>
      <c r="CU192" s="1">
        <f t="shared" si="210"/>
      </c>
      <c r="CV192" s="1">
        <f t="shared" si="211"/>
      </c>
      <c r="CW192" s="1">
        <f t="shared" si="212"/>
      </c>
      <c r="CX192" s="1">
        <f t="shared" si="213"/>
      </c>
      <c r="CY192" s="1">
        <f t="shared" si="214"/>
      </c>
      <c r="CZ192" s="1">
        <f t="shared" si="215"/>
      </c>
      <c r="DA192" s="1">
        <f t="shared" si="216"/>
      </c>
      <c r="DB192" s="1">
        <f t="shared" si="217"/>
      </c>
      <c r="DC192" s="1">
        <f t="shared" si="218"/>
      </c>
      <c r="DD192" s="1">
        <f t="shared" si="219"/>
      </c>
      <c r="DE192" s="1">
        <f t="shared" si="220"/>
      </c>
      <c r="DF192" s="1">
        <f t="shared" si="221"/>
      </c>
      <c r="DG192" s="1">
        <f t="shared" si="222"/>
      </c>
      <c r="DH192" s="2">
        <f t="shared" si="223"/>
      </c>
    </row>
    <row r="193" spans="1:112" ht="11.25" customHeight="1" hidden="1">
      <c r="A193" s="1">
        <v>191</v>
      </c>
      <c r="B193" s="1"/>
      <c r="C193" s="1"/>
      <c r="D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E193" s="1">
        <f t="shared" si="225"/>
      </c>
      <c r="AF193" s="1">
        <f t="shared" si="226"/>
      </c>
      <c r="AG193" s="13">
        <f>IF(B193="","",IF(LOOKUP(AF193,'[1]Fresno 2010 Pay Sheet'!$A$5:$A$35,'[1]Fresno 2010 Pay Sheet'!$B$5:$B$35)&gt;0,LOOKUP(AF193,'[1]Fresno 2010 Pay Sheet'!$A$5:$A$35,'[1]Fresno 2010 Pay Sheet'!$B$5:$B$35),0))</f>
      </c>
      <c r="AH193" s="1">
        <f t="shared" si="227"/>
      </c>
      <c r="AI193" s="1">
        <f t="shared" si="228"/>
      </c>
      <c r="AJ193" s="13">
        <f>IF(B193="","",IF(LOOKUP(AI193,'[1]Fresno 2010 Pay Sheet'!$C$5:$C$35,'[1]Fresno 2010 Pay Sheet'!$D$5:$D$35)&gt;0,LOOKUP(AI193,'[1]Fresno 2010 Pay Sheet'!$C$5:$C$35,'[1]Fresno 2010 Pay Sheet'!$D$5:$D$35),0))</f>
      </c>
      <c r="AK193" s="1">
        <f t="shared" si="229"/>
      </c>
      <c r="AL193" s="1">
        <f t="shared" si="230"/>
      </c>
      <c r="AM193" s="13">
        <f>IF(B193="","",IF(LOOKUP(AL193,'[1]Fresno 2010 Pay Sheet'!$E$5:$E$35,'[1]Fresno 2010 Pay Sheet'!$F$5:$F$35)&gt;0,LOOKUP(AL193,'[1]Fresno 2010 Pay Sheet'!$E$5:$E$35,'[1]Fresno 2010 Pay Sheet'!$F$5:$F$35),0))</f>
      </c>
      <c r="AN193" s="1">
        <f t="shared" si="224"/>
      </c>
      <c r="AO193" s="1">
        <f t="shared" si="231"/>
      </c>
      <c r="AP193" s="1">
        <f t="shared" si="232"/>
      </c>
      <c r="AQ193" s="1">
        <f t="shared" si="233"/>
      </c>
      <c r="AR193" s="1">
        <f t="shared" si="169"/>
      </c>
      <c r="AS193" s="1">
        <f t="shared" si="234"/>
      </c>
      <c r="AT193" s="1">
        <f t="shared" si="235"/>
      </c>
      <c r="AU193" s="1">
        <f t="shared" si="170"/>
      </c>
      <c r="AV193" s="1">
        <f t="shared" si="171"/>
      </c>
      <c r="AW193" s="1">
        <f t="shared" si="236"/>
      </c>
      <c r="AX193" s="1">
        <f t="shared" si="172"/>
      </c>
      <c r="AY193" s="1">
        <f t="shared" si="237"/>
      </c>
      <c r="AZ193" s="1">
        <f t="shared" si="173"/>
      </c>
      <c r="BA193" s="1">
        <f t="shared" si="238"/>
      </c>
      <c r="BB193" s="1">
        <f t="shared" si="174"/>
      </c>
      <c r="BC193" s="1">
        <f t="shared" si="239"/>
      </c>
      <c r="BD193" s="1">
        <f t="shared" si="175"/>
      </c>
      <c r="BE193" s="1">
        <f t="shared" si="240"/>
      </c>
      <c r="BF193" s="14">
        <f t="shared" si="176"/>
      </c>
      <c r="BG193" s="1">
        <f t="shared" si="241"/>
      </c>
      <c r="BH193" s="14">
        <f t="shared" si="177"/>
      </c>
      <c r="BI193" s="14">
        <f t="shared" si="242"/>
      </c>
      <c r="BJ193" s="14">
        <f t="shared" si="178"/>
      </c>
      <c r="BK193" s="1">
        <f t="shared" si="243"/>
      </c>
      <c r="BL193" s="14">
        <f t="shared" si="179"/>
      </c>
      <c r="BM193" s="1">
        <f t="shared" si="244"/>
      </c>
      <c r="BN193" s="14">
        <f t="shared" si="180"/>
      </c>
      <c r="BO193" s="1">
        <f t="shared" si="245"/>
      </c>
      <c r="BP193" s="14">
        <f t="shared" si="181"/>
      </c>
      <c r="BQ193" s="1">
        <f t="shared" si="246"/>
      </c>
      <c r="BR193" s="14">
        <f t="shared" si="182"/>
      </c>
      <c r="BS193" s="1">
        <f t="shared" si="247"/>
      </c>
      <c r="BT193" s="14">
        <f t="shared" si="183"/>
      </c>
      <c r="BU193" s="1">
        <f t="shared" si="184"/>
      </c>
      <c r="BV193" s="1">
        <f t="shared" si="185"/>
      </c>
      <c r="BW193" s="1">
        <f t="shared" si="186"/>
      </c>
      <c r="BX193" s="1">
        <f t="shared" si="187"/>
      </c>
      <c r="BY193" s="1">
        <f t="shared" si="188"/>
      </c>
      <c r="BZ193" s="1">
        <f t="shared" si="189"/>
      </c>
      <c r="CA193" s="1">
        <f t="shared" si="190"/>
      </c>
      <c r="CB193" s="1">
        <f t="shared" si="191"/>
      </c>
      <c r="CC193" s="1">
        <f t="shared" si="192"/>
      </c>
      <c r="CD193" s="1">
        <f t="shared" si="193"/>
      </c>
      <c r="CE193" s="1">
        <f t="shared" si="194"/>
      </c>
      <c r="CF193" s="1">
        <f t="shared" si="195"/>
      </c>
      <c r="CG193" s="1">
        <f t="shared" si="196"/>
      </c>
      <c r="CH193" s="1">
        <f t="shared" si="197"/>
      </c>
      <c r="CI193" s="1">
        <f t="shared" si="198"/>
      </c>
      <c r="CJ193" s="1">
        <f t="shared" si="199"/>
      </c>
      <c r="CK193" s="1">
        <f t="shared" si="200"/>
      </c>
      <c r="CL193" s="1">
        <f t="shared" si="201"/>
      </c>
      <c r="CM193" s="1">
        <f t="shared" si="202"/>
      </c>
      <c r="CN193" s="1">
        <f t="shared" si="203"/>
      </c>
      <c r="CO193" s="1">
        <f t="shared" si="204"/>
      </c>
      <c r="CP193" s="1">
        <f t="shared" si="205"/>
      </c>
      <c r="CQ193" s="1">
        <f t="shared" si="206"/>
      </c>
      <c r="CR193" s="1">
        <f t="shared" si="207"/>
      </c>
      <c r="CS193" s="1">
        <f t="shared" si="208"/>
      </c>
      <c r="CT193" s="1">
        <f t="shared" si="209"/>
      </c>
      <c r="CU193" s="1">
        <f t="shared" si="210"/>
      </c>
      <c r="CV193" s="1">
        <f t="shared" si="211"/>
      </c>
      <c r="CW193" s="1">
        <f t="shared" si="212"/>
      </c>
      <c r="CX193" s="1">
        <f t="shared" si="213"/>
      </c>
      <c r="CY193" s="1">
        <f t="shared" si="214"/>
      </c>
      <c r="CZ193" s="1">
        <f t="shared" si="215"/>
      </c>
      <c r="DA193" s="1">
        <f t="shared" si="216"/>
      </c>
      <c r="DB193" s="1">
        <f t="shared" si="217"/>
      </c>
      <c r="DC193" s="1">
        <f t="shared" si="218"/>
      </c>
      <c r="DD193" s="1">
        <f t="shared" si="219"/>
      </c>
      <c r="DE193" s="1">
        <f t="shared" si="220"/>
      </c>
      <c r="DF193" s="1">
        <f t="shared" si="221"/>
      </c>
      <c r="DG193" s="1">
        <f t="shared" si="222"/>
      </c>
      <c r="DH193" s="2">
        <f t="shared" si="223"/>
      </c>
    </row>
    <row r="194" spans="1:112" ht="11.25" customHeight="1" hidden="1">
      <c r="A194" s="1">
        <v>192</v>
      </c>
      <c r="B194" s="1"/>
      <c r="C194" s="1"/>
      <c r="D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E194" s="1">
        <f t="shared" si="225"/>
      </c>
      <c r="AF194" s="1">
        <f t="shared" si="226"/>
      </c>
      <c r="AG194" s="13">
        <f>IF(B194="","",IF(LOOKUP(AF194,'[1]Fresno 2010 Pay Sheet'!$A$5:$A$35,'[1]Fresno 2010 Pay Sheet'!$B$5:$B$35)&gt;0,LOOKUP(AF194,'[1]Fresno 2010 Pay Sheet'!$A$5:$A$35,'[1]Fresno 2010 Pay Sheet'!$B$5:$B$35),0))</f>
      </c>
      <c r="AH194" s="1">
        <f t="shared" si="227"/>
      </c>
      <c r="AI194" s="1">
        <f t="shared" si="228"/>
      </c>
      <c r="AJ194" s="13">
        <f>IF(B194="","",IF(LOOKUP(AI194,'[1]Fresno 2010 Pay Sheet'!$C$5:$C$35,'[1]Fresno 2010 Pay Sheet'!$D$5:$D$35)&gt;0,LOOKUP(AI194,'[1]Fresno 2010 Pay Sheet'!$C$5:$C$35,'[1]Fresno 2010 Pay Sheet'!$D$5:$D$35),0))</f>
      </c>
      <c r="AK194" s="1">
        <f t="shared" si="229"/>
      </c>
      <c r="AL194" s="1">
        <f t="shared" si="230"/>
      </c>
      <c r="AM194" s="13">
        <f>IF(B194="","",IF(LOOKUP(AL194,'[1]Fresno 2010 Pay Sheet'!$E$5:$E$35,'[1]Fresno 2010 Pay Sheet'!$F$5:$F$35)&gt;0,LOOKUP(AL194,'[1]Fresno 2010 Pay Sheet'!$E$5:$E$35,'[1]Fresno 2010 Pay Sheet'!$F$5:$F$35),0))</f>
      </c>
      <c r="AN194" s="1">
        <f t="shared" si="224"/>
      </c>
      <c r="AO194" s="1">
        <f t="shared" si="231"/>
      </c>
      <c r="AP194" s="1">
        <f t="shared" si="232"/>
      </c>
      <c r="AQ194" s="1">
        <f t="shared" si="233"/>
      </c>
      <c r="AR194" s="1">
        <f t="shared" si="169"/>
      </c>
      <c r="AS194" s="1">
        <f t="shared" si="234"/>
      </c>
      <c r="AT194" s="1">
        <f t="shared" si="235"/>
      </c>
      <c r="AU194" s="1">
        <f t="shared" si="170"/>
      </c>
      <c r="AV194" s="1">
        <f t="shared" si="171"/>
      </c>
      <c r="AW194" s="1">
        <f t="shared" si="236"/>
      </c>
      <c r="AX194" s="1">
        <f t="shared" si="172"/>
      </c>
      <c r="AY194" s="1">
        <f t="shared" si="237"/>
      </c>
      <c r="AZ194" s="1">
        <f t="shared" si="173"/>
      </c>
      <c r="BA194" s="1">
        <f t="shared" si="238"/>
      </c>
      <c r="BB194" s="1">
        <f t="shared" si="174"/>
      </c>
      <c r="BC194" s="1">
        <f t="shared" si="239"/>
      </c>
      <c r="BD194" s="1">
        <f t="shared" si="175"/>
      </c>
      <c r="BE194" s="1">
        <f t="shared" si="240"/>
      </c>
      <c r="BF194" s="14">
        <f t="shared" si="176"/>
      </c>
      <c r="BG194" s="1">
        <f t="shared" si="241"/>
      </c>
      <c r="BH194" s="14">
        <f t="shared" si="177"/>
      </c>
      <c r="BI194" s="14">
        <f t="shared" si="242"/>
      </c>
      <c r="BJ194" s="14">
        <f t="shared" si="178"/>
      </c>
      <c r="BK194" s="1">
        <f t="shared" si="243"/>
      </c>
      <c r="BL194" s="14">
        <f t="shared" si="179"/>
      </c>
      <c r="BM194" s="1">
        <f t="shared" si="244"/>
      </c>
      <c r="BN194" s="14">
        <f t="shared" si="180"/>
      </c>
      <c r="BO194" s="1">
        <f t="shared" si="245"/>
      </c>
      <c r="BP194" s="14">
        <f t="shared" si="181"/>
      </c>
      <c r="BQ194" s="1">
        <f t="shared" si="246"/>
      </c>
      <c r="BR194" s="14">
        <f t="shared" si="182"/>
      </c>
      <c r="BS194" s="1">
        <f t="shared" si="247"/>
      </c>
      <c r="BT194" s="14">
        <f t="shared" si="183"/>
      </c>
      <c r="BU194" s="1">
        <f t="shared" si="184"/>
      </c>
      <c r="BV194" s="1">
        <f t="shared" si="185"/>
      </c>
      <c r="BW194" s="1">
        <f t="shared" si="186"/>
      </c>
      <c r="BX194" s="1">
        <f t="shared" si="187"/>
      </c>
      <c r="BY194" s="1">
        <f t="shared" si="188"/>
      </c>
      <c r="BZ194" s="1">
        <f t="shared" si="189"/>
      </c>
      <c r="CA194" s="1">
        <f t="shared" si="190"/>
      </c>
      <c r="CB194" s="1">
        <f t="shared" si="191"/>
      </c>
      <c r="CC194" s="1">
        <f t="shared" si="192"/>
      </c>
      <c r="CD194" s="1">
        <f t="shared" si="193"/>
      </c>
      <c r="CE194" s="1">
        <f t="shared" si="194"/>
      </c>
      <c r="CF194" s="1">
        <f t="shared" si="195"/>
      </c>
      <c r="CG194" s="1">
        <f t="shared" si="196"/>
      </c>
      <c r="CH194" s="1">
        <f t="shared" si="197"/>
      </c>
      <c r="CI194" s="1">
        <f t="shared" si="198"/>
      </c>
      <c r="CJ194" s="1">
        <f t="shared" si="199"/>
      </c>
      <c r="CK194" s="1">
        <f t="shared" si="200"/>
      </c>
      <c r="CL194" s="1">
        <f t="shared" si="201"/>
      </c>
      <c r="CM194" s="1">
        <f t="shared" si="202"/>
      </c>
      <c r="CN194" s="1">
        <f t="shared" si="203"/>
      </c>
      <c r="CO194" s="1">
        <f t="shared" si="204"/>
      </c>
      <c r="CP194" s="1">
        <f t="shared" si="205"/>
      </c>
      <c r="CQ194" s="1">
        <f t="shared" si="206"/>
      </c>
      <c r="CR194" s="1">
        <f t="shared" si="207"/>
      </c>
      <c r="CS194" s="1">
        <f t="shared" si="208"/>
      </c>
      <c r="CT194" s="1">
        <f t="shared" si="209"/>
      </c>
      <c r="CU194" s="1">
        <f t="shared" si="210"/>
      </c>
      <c r="CV194" s="1">
        <f t="shared" si="211"/>
      </c>
      <c r="CW194" s="1">
        <f t="shared" si="212"/>
      </c>
      <c r="CX194" s="1">
        <f t="shared" si="213"/>
      </c>
      <c r="CY194" s="1">
        <f t="shared" si="214"/>
      </c>
      <c r="CZ194" s="1">
        <f t="shared" si="215"/>
      </c>
      <c r="DA194" s="1">
        <f t="shared" si="216"/>
      </c>
      <c r="DB194" s="1">
        <f t="shared" si="217"/>
      </c>
      <c r="DC194" s="1">
        <f t="shared" si="218"/>
      </c>
      <c r="DD194" s="1">
        <f t="shared" si="219"/>
      </c>
      <c r="DE194" s="1">
        <f t="shared" si="220"/>
      </c>
      <c r="DF194" s="1">
        <f t="shared" si="221"/>
      </c>
      <c r="DG194" s="1">
        <f t="shared" si="222"/>
      </c>
      <c r="DH194" s="2">
        <f t="shared" si="223"/>
      </c>
    </row>
    <row r="195" spans="1:112" ht="11.25" customHeight="1" hidden="1">
      <c r="A195" s="1">
        <v>193</v>
      </c>
      <c r="B195" s="1"/>
      <c r="C195" s="1"/>
      <c r="D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E195" s="1">
        <f t="shared" si="225"/>
      </c>
      <c r="AF195" s="1">
        <f t="shared" si="226"/>
      </c>
      <c r="AG195" s="13">
        <f>IF(B195="","",IF(LOOKUP(AF195,'[1]Fresno 2010 Pay Sheet'!$A$5:$A$35,'[1]Fresno 2010 Pay Sheet'!$B$5:$B$35)&gt;0,LOOKUP(AF195,'[1]Fresno 2010 Pay Sheet'!$A$5:$A$35,'[1]Fresno 2010 Pay Sheet'!$B$5:$B$35),0))</f>
      </c>
      <c r="AH195" s="1">
        <f t="shared" si="227"/>
      </c>
      <c r="AI195" s="1">
        <f t="shared" si="228"/>
      </c>
      <c r="AJ195" s="13">
        <f>IF(B195="","",IF(LOOKUP(AI195,'[1]Fresno 2010 Pay Sheet'!$C$5:$C$35,'[1]Fresno 2010 Pay Sheet'!$D$5:$D$35)&gt;0,LOOKUP(AI195,'[1]Fresno 2010 Pay Sheet'!$C$5:$C$35,'[1]Fresno 2010 Pay Sheet'!$D$5:$D$35),0))</f>
      </c>
      <c r="AK195" s="1">
        <f t="shared" si="229"/>
      </c>
      <c r="AL195" s="1">
        <f t="shared" si="230"/>
      </c>
      <c r="AM195" s="13">
        <f>IF(B195="","",IF(LOOKUP(AL195,'[1]Fresno 2010 Pay Sheet'!$E$5:$E$35,'[1]Fresno 2010 Pay Sheet'!$F$5:$F$35)&gt;0,LOOKUP(AL195,'[1]Fresno 2010 Pay Sheet'!$E$5:$E$35,'[1]Fresno 2010 Pay Sheet'!$F$5:$F$35),0))</f>
      </c>
      <c r="AN195" s="1">
        <f t="shared" si="224"/>
      </c>
      <c r="AO195" s="1">
        <f t="shared" si="231"/>
      </c>
      <c r="AP195" s="1">
        <f t="shared" si="232"/>
      </c>
      <c r="AQ195" s="1">
        <f t="shared" si="233"/>
      </c>
      <c r="AR195" s="1">
        <f aca="true" t="shared" si="248" ref="AR195:AR202">IF(AQ195=MAX($AQ$3:$AQ$202),A195,"")</f>
      </c>
      <c r="AS195" s="1">
        <f t="shared" si="234"/>
      </c>
      <c r="AT195" s="1">
        <f t="shared" si="235"/>
      </c>
      <c r="AU195" s="1">
        <f aca="true" t="shared" si="249" ref="AU195:AU202">IF(AT195=MAX($AT$3:$AT$202),A195,"")</f>
      </c>
      <c r="AV195" s="1">
        <f aca="true" t="shared" si="250" ref="AV195:AV204">IF(AP195="","",AP195+AS195)</f>
      </c>
      <c r="AW195" s="1">
        <f t="shared" si="236"/>
      </c>
      <c r="AX195" s="1">
        <f aca="true" t="shared" si="251" ref="AX195:AX202">IF(AW195=MAX($AW$3:$AW$202),A195,"")</f>
      </c>
      <c r="AY195" s="1">
        <f t="shared" si="237"/>
      </c>
      <c r="AZ195" s="1">
        <f aca="true" t="shared" si="252" ref="AZ195:AZ202">IF(AY195=MAX($AY$3:$AY$202),A195,"")</f>
      </c>
      <c r="BA195" s="1">
        <f t="shared" si="238"/>
      </c>
      <c r="BB195" s="1">
        <f aca="true" t="shared" si="253" ref="BB195:BB202">IF(BA195=MAX($BA$3:$BA$202),A195,"")</f>
      </c>
      <c r="BC195" s="1">
        <f t="shared" si="239"/>
      </c>
      <c r="BD195" s="1">
        <f aca="true" t="shared" si="254" ref="BD195:BD202">IF(BC195=MAX($BC$3:$BC$202),A195,"")</f>
      </c>
      <c r="BE195" s="1">
        <f t="shared" si="240"/>
      </c>
      <c r="BF195" s="14">
        <f aca="true" t="shared" si="255" ref="BF195:BF202">IF(BE195=MAX($BE$3:$BE$202),A195,"")</f>
      </c>
      <c r="BG195" s="1">
        <f t="shared" si="241"/>
      </c>
      <c r="BH195" s="14">
        <f aca="true" t="shared" si="256" ref="BH195:BH202">IF(BG195=MAX($BG$3:$BG$202),A195,"")</f>
      </c>
      <c r="BI195" s="14">
        <f t="shared" si="242"/>
      </c>
      <c r="BJ195" s="14">
        <f aca="true" t="shared" si="257" ref="BJ195:BJ202">IF(BI195=MAX($BI$3:$BI$202),A195,"")</f>
      </c>
      <c r="BK195" s="1">
        <f t="shared" si="243"/>
      </c>
      <c r="BL195" s="14">
        <f aca="true" t="shared" si="258" ref="BL195:BL202">IF(BK195=MAX($BK$3:$BK$202),A195,"")</f>
      </c>
      <c r="BM195" s="1">
        <f t="shared" si="244"/>
      </c>
      <c r="BN195" s="14">
        <f aca="true" t="shared" si="259" ref="BN195:BN202">IF(BM195=MAX($BM$3:$BM$202),A195,"")</f>
      </c>
      <c r="BO195" s="1">
        <f t="shared" si="245"/>
      </c>
      <c r="BP195" s="14">
        <f aca="true" t="shared" si="260" ref="BP195:BP202">IF(BO195=MAX($BO$3:$BO$202),A195,"")</f>
      </c>
      <c r="BQ195" s="1">
        <f t="shared" si="246"/>
      </c>
      <c r="BR195" s="14">
        <f aca="true" t="shared" si="261" ref="BR195:BR202">IF(BQ195=MAX($BQ$3:$BQ$202),A195,"")</f>
      </c>
      <c r="BS195" s="1">
        <f t="shared" si="247"/>
      </c>
      <c r="BT195" s="14">
        <f aca="true" t="shared" si="262" ref="BT195:BT202">IF(BS195=MAX($BS$3:$BS$202),A195,"")</f>
      </c>
      <c r="BU195" s="1">
        <f aca="true" t="shared" si="263" ref="BU195:BU202">IF(F195="AC",AL195,"")</f>
      </c>
      <c r="BV195" s="1">
        <f aca="true" t="shared" si="264" ref="BV195:BV202">IF(BU195="","",RANK(BU195,$BU$3:$BU$202,1))</f>
      </c>
      <c r="BW195" s="1">
        <f aca="true" t="shared" si="265" ref="BW195:BW202">IF(BV195=1,A195,"")</f>
      </c>
      <c r="BX195" s="1">
        <f aca="true" t="shared" si="266" ref="BX195:BX202">IF(BV195=2,A195,"")</f>
      </c>
      <c r="BY195" s="1">
        <f aca="true" t="shared" si="267" ref="BY195:BY202">IF(BV195=3,A195,"")</f>
      </c>
      <c r="BZ195" s="1">
        <f aca="true" t="shared" si="268" ref="BZ195:BZ202">IF(F195="MC",AL195,"")</f>
      </c>
      <c r="CA195" s="1">
        <f aca="true" t="shared" si="269" ref="CA195:CA202">IF(BZ195="","",RANK(BZ195,$BZ$3:$BZ$202,1))</f>
      </c>
      <c r="CB195" s="1">
        <f aca="true" t="shared" si="270" ref="CB195:CB202">IF(CA195=1,A195,"")</f>
      </c>
      <c r="CC195" s="1">
        <f aca="true" t="shared" si="271" ref="CC195:CC202">IF(CA195=2,A195,"")</f>
      </c>
      <c r="CD195" s="1">
        <f aca="true" t="shared" si="272" ref="CD195:CD202">IF(CA195=3,A195,"")</f>
      </c>
      <c r="CE195" s="1">
        <f aca="true" t="shared" si="273" ref="CE195:CE203">IF(AP195=0,AP195,"")</f>
      </c>
      <c r="CF195" s="1">
        <f aca="true" t="shared" si="274" ref="CF195:CF203">IF(AP195=1,1,"")</f>
      </c>
      <c r="CG195" s="1">
        <f aca="true" t="shared" si="275" ref="CG195:CG203">IF(AP195=2,2,"")</f>
      </c>
      <c r="CH195" s="1">
        <f aca="true" t="shared" si="276" ref="CH195:CH203">IF(AP195=3,3,"")</f>
      </c>
      <c r="CI195" s="1">
        <f aca="true" t="shared" si="277" ref="CI195:CI203">IF(AP195=4,4,"")</f>
      </c>
      <c r="CJ195" s="1">
        <f aca="true" t="shared" si="278" ref="CJ195:CJ203">IF(AP195=5,5,"")</f>
      </c>
      <c r="CK195" s="1">
        <f aca="true" t="shared" si="279" ref="CK195:CK203">IF(AS195=0,AS195,"")</f>
      </c>
      <c r="CL195" s="1">
        <f aca="true" t="shared" si="280" ref="CL195:CL203">IF(AS195=1,1,"")</f>
      </c>
      <c r="CM195" s="1">
        <f aca="true" t="shared" si="281" ref="CM195:CM203">IF(AS195=2,2,"")</f>
      </c>
      <c r="CN195" s="1">
        <f aca="true" t="shared" si="282" ref="CN195:CN203">IF(AS195=3,3,"")</f>
      </c>
      <c r="CO195" s="1">
        <f aca="true" t="shared" si="283" ref="CO195:CO203">IF(AS195=4,4,"")</f>
      </c>
      <c r="CP195" s="1">
        <f aca="true" t="shared" si="284" ref="CP195:CP203">IF(AS195=5,5,"")</f>
      </c>
      <c r="CQ195" s="1">
        <f aca="true" t="shared" si="285" ref="CQ195:CQ203">IF(AV195=0,AV195,"")</f>
      </c>
      <c r="CR195" s="1">
        <f aca="true" t="shared" si="286" ref="CR195:CR203">IF(AV195=1,1,"")</f>
      </c>
      <c r="CS195" s="1">
        <f aca="true" t="shared" si="287" ref="CS195:CS203">IF(AV195=2,2,"")</f>
      </c>
      <c r="CT195" s="1">
        <f aca="true" t="shared" si="288" ref="CT195:CT203">IF(AV195=3,3,"")</f>
      </c>
      <c r="CU195" s="1">
        <f aca="true" t="shared" si="289" ref="CU195:CU203">IF(AV195=4,4,"")</f>
      </c>
      <c r="CV195" s="1">
        <f aca="true" t="shared" si="290" ref="CV195:CV203">IF(AV195=5,5,"")</f>
      </c>
      <c r="CW195" s="1">
        <f aca="true" t="shared" si="291" ref="CW195:CW203">IF(AV195=6,6,"")</f>
      </c>
      <c r="CX195" s="1">
        <f aca="true" t="shared" si="292" ref="CX195:CX203">IF(AV195=7,7,"")</f>
      </c>
      <c r="CY195" s="1">
        <f aca="true" t="shared" si="293" ref="CY195:CY203">IF(AV195=8,8,"")</f>
      </c>
      <c r="CZ195" s="1">
        <f aca="true" t="shared" si="294" ref="CZ195:CZ203">IF(AV195=9,9,"")</f>
      </c>
      <c r="DA195" s="1">
        <f aca="true" t="shared" si="295" ref="DA195:DA203">IF(AV195=10,10,"")</f>
      </c>
      <c r="DB195" s="1">
        <f aca="true" t="shared" si="296" ref="DB195:DB202">IF(AD195="Lund",AL195,"")</f>
      </c>
      <c r="DC195" s="1">
        <f aca="true" t="shared" si="297" ref="DC195:DC202">IF(DB195="","",RANK(DB195,$DB$3:$DB$202,1))</f>
      </c>
      <c r="DD195" s="1">
        <f aca="true" t="shared" si="298" ref="DD195:DD202">IF(DC195=1,A195,"")</f>
      </c>
      <c r="DE195" s="1">
        <f aca="true" t="shared" si="299" ref="DE195:DE202">IF(F195="AT",A195,"")</f>
      </c>
      <c r="DF195" s="1">
        <f aca="true" t="shared" si="300" ref="DF195:DF202">IF(F195="MC",A195,"")</f>
      </c>
      <c r="DG195" s="1">
        <f aca="true" t="shared" si="301" ref="DG195:DG202">IF(F195="AC",A195,"")</f>
      </c>
      <c r="DH195" s="2">
        <f aca="true" t="shared" si="302" ref="DH195:DH202">IF(AV195=0,0,IF(E195="","",($DE$205-AL195+1)/$DE$205*100))</f>
      </c>
    </row>
    <row r="196" spans="1:112" ht="11.25" customHeight="1" hidden="1">
      <c r="A196" s="1">
        <v>194</v>
      </c>
      <c r="B196" s="1"/>
      <c r="C196" s="1"/>
      <c r="D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E196" s="1">
        <f t="shared" si="225"/>
      </c>
      <c r="AF196" s="1">
        <f t="shared" si="226"/>
      </c>
      <c r="AG196" s="13">
        <f>IF(B196="","",IF(LOOKUP(AF196,'[1]Fresno 2010 Pay Sheet'!$A$5:$A$35,'[1]Fresno 2010 Pay Sheet'!$B$5:$B$35)&gt;0,LOOKUP(AF196,'[1]Fresno 2010 Pay Sheet'!$A$5:$A$35,'[1]Fresno 2010 Pay Sheet'!$B$5:$B$35),0))</f>
      </c>
      <c r="AH196" s="1">
        <f t="shared" si="227"/>
      </c>
      <c r="AI196" s="1">
        <f t="shared" si="228"/>
      </c>
      <c r="AJ196" s="13">
        <f>IF(B196="","",IF(LOOKUP(AI196,'[1]Fresno 2010 Pay Sheet'!$C$5:$C$35,'[1]Fresno 2010 Pay Sheet'!$D$5:$D$35)&gt;0,LOOKUP(AI196,'[1]Fresno 2010 Pay Sheet'!$C$5:$C$35,'[1]Fresno 2010 Pay Sheet'!$D$5:$D$35),0))</f>
      </c>
      <c r="AK196" s="1">
        <f t="shared" si="229"/>
      </c>
      <c r="AL196" s="1">
        <f t="shared" si="230"/>
      </c>
      <c r="AM196" s="13">
        <f>IF(B196="","",IF(LOOKUP(AL196,'[1]Fresno 2010 Pay Sheet'!$E$5:$E$35,'[1]Fresno 2010 Pay Sheet'!$F$5:$F$35)&gt;0,LOOKUP(AL196,'[1]Fresno 2010 Pay Sheet'!$E$5:$E$35,'[1]Fresno 2010 Pay Sheet'!$F$5:$F$35),0))</f>
      </c>
      <c r="AN196" s="1">
        <f aca="true" t="shared" si="303" ref="AN196:AN203">IF(B196="","",AF196-AI196)</f>
      </c>
      <c r="AO196" s="1">
        <f t="shared" si="231"/>
      </c>
      <c r="AP196" s="1">
        <f t="shared" si="232"/>
      </c>
      <c r="AQ196" s="1">
        <f t="shared" si="233"/>
      </c>
      <c r="AR196" s="1">
        <f t="shared" si="248"/>
      </c>
      <c r="AS196" s="1">
        <f t="shared" si="234"/>
      </c>
      <c r="AT196" s="1">
        <f t="shared" si="235"/>
      </c>
      <c r="AU196" s="1">
        <f t="shared" si="249"/>
      </c>
      <c r="AV196" s="1">
        <f t="shared" si="250"/>
      </c>
      <c r="AW196" s="1">
        <f t="shared" si="236"/>
      </c>
      <c r="AX196" s="1">
        <f t="shared" si="251"/>
      </c>
      <c r="AY196" s="1">
        <f t="shared" si="237"/>
      </c>
      <c r="AZ196" s="1">
        <f t="shared" si="252"/>
      </c>
      <c r="BA196" s="1">
        <f t="shared" si="238"/>
      </c>
      <c r="BB196" s="1">
        <f t="shared" si="253"/>
      </c>
      <c r="BC196" s="1">
        <f t="shared" si="239"/>
      </c>
      <c r="BD196" s="1">
        <f t="shared" si="254"/>
      </c>
      <c r="BE196" s="1">
        <f t="shared" si="240"/>
      </c>
      <c r="BF196" s="14">
        <f t="shared" si="255"/>
      </c>
      <c r="BG196" s="1">
        <f t="shared" si="241"/>
      </c>
      <c r="BH196" s="14">
        <f t="shared" si="256"/>
      </c>
      <c r="BI196" s="14">
        <f t="shared" si="242"/>
      </c>
      <c r="BJ196" s="14">
        <f t="shared" si="257"/>
      </c>
      <c r="BK196" s="1">
        <f t="shared" si="243"/>
      </c>
      <c r="BL196" s="14">
        <f t="shared" si="258"/>
      </c>
      <c r="BM196" s="1">
        <f t="shared" si="244"/>
      </c>
      <c r="BN196" s="14">
        <f t="shared" si="259"/>
      </c>
      <c r="BO196" s="1">
        <f t="shared" si="245"/>
      </c>
      <c r="BP196" s="14">
        <f t="shared" si="260"/>
      </c>
      <c r="BQ196" s="1">
        <f t="shared" si="246"/>
      </c>
      <c r="BR196" s="14">
        <f t="shared" si="261"/>
      </c>
      <c r="BS196" s="1">
        <f t="shared" si="247"/>
      </c>
      <c r="BT196" s="14">
        <f t="shared" si="262"/>
      </c>
      <c r="BU196" s="1">
        <f t="shared" si="263"/>
      </c>
      <c r="BV196" s="1">
        <f t="shared" si="264"/>
      </c>
      <c r="BW196" s="1">
        <f t="shared" si="265"/>
      </c>
      <c r="BX196" s="1">
        <f t="shared" si="266"/>
      </c>
      <c r="BY196" s="1">
        <f t="shared" si="267"/>
      </c>
      <c r="BZ196" s="1">
        <f t="shared" si="268"/>
      </c>
      <c r="CA196" s="1">
        <f t="shared" si="269"/>
      </c>
      <c r="CB196" s="1">
        <f t="shared" si="270"/>
      </c>
      <c r="CC196" s="1">
        <f t="shared" si="271"/>
      </c>
      <c r="CD196" s="1">
        <f t="shared" si="272"/>
      </c>
      <c r="CE196" s="1">
        <f t="shared" si="273"/>
      </c>
      <c r="CF196" s="1">
        <f t="shared" si="274"/>
      </c>
      <c r="CG196" s="1">
        <f t="shared" si="275"/>
      </c>
      <c r="CH196" s="1">
        <f t="shared" si="276"/>
      </c>
      <c r="CI196" s="1">
        <f t="shared" si="277"/>
      </c>
      <c r="CJ196" s="1">
        <f t="shared" si="278"/>
      </c>
      <c r="CK196" s="1">
        <f t="shared" si="279"/>
      </c>
      <c r="CL196" s="1">
        <f t="shared" si="280"/>
      </c>
      <c r="CM196" s="1">
        <f t="shared" si="281"/>
      </c>
      <c r="CN196" s="1">
        <f t="shared" si="282"/>
      </c>
      <c r="CO196" s="1">
        <f t="shared" si="283"/>
      </c>
      <c r="CP196" s="1">
        <f t="shared" si="284"/>
      </c>
      <c r="CQ196" s="1">
        <f t="shared" si="285"/>
      </c>
      <c r="CR196" s="1">
        <f t="shared" si="286"/>
      </c>
      <c r="CS196" s="1">
        <f t="shared" si="287"/>
      </c>
      <c r="CT196" s="1">
        <f t="shared" si="288"/>
      </c>
      <c r="CU196" s="1">
        <f t="shared" si="289"/>
      </c>
      <c r="CV196" s="1">
        <f t="shared" si="290"/>
      </c>
      <c r="CW196" s="1">
        <f t="shared" si="291"/>
      </c>
      <c r="CX196" s="1">
        <f t="shared" si="292"/>
      </c>
      <c r="CY196" s="1">
        <f t="shared" si="293"/>
      </c>
      <c r="CZ196" s="1">
        <f t="shared" si="294"/>
      </c>
      <c r="DA196" s="1">
        <f t="shared" si="295"/>
      </c>
      <c r="DB196" s="1">
        <f t="shared" si="296"/>
      </c>
      <c r="DC196" s="1">
        <f t="shared" si="297"/>
      </c>
      <c r="DD196" s="1">
        <f t="shared" si="298"/>
      </c>
      <c r="DE196" s="1">
        <f t="shared" si="299"/>
      </c>
      <c r="DF196" s="1">
        <f t="shared" si="300"/>
      </c>
      <c r="DG196" s="1">
        <f t="shared" si="301"/>
      </c>
      <c r="DH196" s="2">
        <f t="shared" si="302"/>
      </c>
    </row>
    <row r="197" spans="1:112" ht="11.25" customHeight="1" hidden="1">
      <c r="A197" s="1">
        <v>195</v>
      </c>
      <c r="B197" s="1"/>
      <c r="C197" s="1"/>
      <c r="D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E197" s="1">
        <f t="shared" si="225"/>
      </c>
      <c r="AF197" s="1">
        <f t="shared" si="226"/>
      </c>
      <c r="AG197" s="13">
        <f>IF(B197="","",IF(LOOKUP(AF197,'[1]Fresno 2010 Pay Sheet'!$A$5:$A$35,'[1]Fresno 2010 Pay Sheet'!$B$5:$B$35)&gt;0,LOOKUP(AF197,'[1]Fresno 2010 Pay Sheet'!$A$5:$A$35,'[1]Fresno 2010 Pay Sheet'!$B$5:$B$35),0))</f>
      </c>
      <c r="AH197" s="1">
        <f t="shared" si="227"/>
      </c>
      <c r="AI197" s="1">
        <f t="shared" si="228"/>
      </c>
      <c r="AJ197" s="13">
        <f>IF(B197="","",IF(LOOKUP(AI197,'[1]Fresno 2010 Pay Sheet'!$C$5:$C$35,'[1]Fresno 2010 Pay Sheet'!$D$5:$D$35)&gt;0,LOOKUP(AI197,'[1]Fresno 2010 Pay Sheet'!$C$5:$C$35,'[1]Fresno 2010 Pay Sheet'!$D$5:$D$35),0))</f>
      </c>
      <c r="AK197" s="1">
        <f t="shared" si="229"/>
      </c>
      <c r="AL197" s="1">
        <f t="shared" si="230"/>
      </c>
      <c r="AM197" s="13">
        <f>IF(B197="","",IF(LOOKUP(AL197,'[1]Fresno 2010 Pay Sheet'!$E$5:$E$35,'[1]Fresno 2010 Pay Sheet'!$F$5:$F$35)&gt;0,LOOKUP(AL197,'[1]Fresno 2010 Pay Sheet'!$E$5:$E$35,'[1]Fresno 2010 Pay Sheet'!$F$5:$F$35),0))</f>
      </c>
      <c r="AN197" s="1">
        <f t="shared" si="303"/>
      </c>
      <c r="AO197" s="1">
        <f t="shared" si="231"/>
      </c>
      <c r="AP197" s="1">
        <f t="shared" si="232"/>
      </c>
      <c r="AQ197" s="1">
        <f t="shared" si="233"/>
      </c>
      <c r="AR197" s="1">
        <f t="shared" si="248"/>
      </c>
      <c r="AS197" s="1">
        <f t="shared" si="234"/>
      </c>
      <c r="AT197" s="1">
        <f t="shared" si="235"/>
      </c>
      <c r="AU197" s="1">
        <f t="shared" si="249"/>
      </c>
      <c r="AV197" s="1">
        <f t="shared" si="250"/>
      </c>
      <c r="AW197" s="1">
        <f t="shared" si="236"/>
      </c>
      <c r="AX197" s="1">
        <f t="shared" si="251"/>
      </c>
      <c r="AY197" s="1">
        <f t="shared" si="237"/>
      </c>
      <c r="AZ197" s="1">
        <f t="shared" si="252"/>
      </c>
      <c r="BA197" s="1">
        <f t="shared" si="238"/>
      </c>
      <c r="BB197" s="1">
        <f t="shared" si="253"/>
      </c>
      <c r="BC197" s="1">
        <f t="shared" si="239"/>
      </c>
      <c r="BD197" s="1">
        <f t="shared" si="254"/>
      </c>
      <c r="BE197" s="1">
        <f t="shared" si="240"/>
      </c>
      <c r="BF197" s="14">
        <f t="shared" si="255"/>
      </c>
      <c r="BG197" s="1">
        <f t="shared" si="241"/>
      </c>
      <c r="BH197" s="14">
        <f t="shared" si="256"/>
      </c>
      <c r="BI197" s="14">
        <f t="shared" si="242"/>
      </c>
      <c r="BJ197" s="14">
        <f t="shared" si="257"/>
      </c>
      <c r="BK197" s="1">
        <f t="shared" si="243"/>
      </c>
      <c r="BL197" s="14">
        <f t="shared" si="258"/>
      </c>
      <c r="BM197" s="1">
        <f t="shared" si="244"/>
      </c>
      <c r="BN197" s="14">
        <f t="shared" si="259"/>
      </c>
      <c r="BO197" s="1">
        <f t="shared" si="245"/>
      </c>
      <c r="BP197" s="14">
        <f t="shared" si="260"/>
      </c>
      <c r="BQ197" s="1">
        <f t="shared" si="246"/>
      </c>
      <c r="BR197" s="14">
        <f t="shared" si="261"/>
      </c>
      <c r="BS197" s="1">
        <f t="shared" si="247"/>
      </c>
      <c r="BT197" s="14">
        <f t="shared" si="262"/>
      </c>
      <c r="BU197" s="1">
        <f t="shared" si="263"/>
      </c>
      <c r="BV197" s="1">
        <f t="shared" si="264"/>
      </c>
      <c r="BW197" s="1">
        <f t="shared" si="265"/>
      </c>
      <c r="BX197" s="1">
        <f t="shared" si="266"/>
      </c>
      <c r="BY197" s="1">
        <f t="shared" si="267"/>
      </c>
      <c r="BZ197" s="1">
        <f t="shared" si="268"/>
      </c>
      <c r="CA197" s="1">
        <f t="shared" si="269"/>
      </c>
      <c r="CB197" s="1">
        <f t="shared" si="270"/>
      </c>
      <c r="CC197" s="1">
        <f t="shared" si="271"/>
      </c>
      <c r="CD197" s="1">
        <f t="shared" si="272"/>
      </c>
      <c r="CE197" s="1">
        <f t="shared" si="273"/>
      </c>
      <c r="CF197" s="1">
        <f t="shared" si="274"/>
      </c>
      <c r="CG197" s="1">
        <f t="shared" si="275"/>
      </c>
      <c r="CH197" s="1">
        <f t="shared" si="276"/>
      </c>
      <c r="CI197" s="1">
        <f t="shared" si="277"/>
      </c>
      <c r="CJ197" s="1">
        <f t="shared" si="278"/>
      </c>
      <c r="CK197" s="1">
        <f t="shared" si="279"/>
      </c>
      <c r="CL197" s="1">
        <f t="shared" si="280"/>
      </c>
      <c r="CM197" s="1">
        <f t="shared" si="281"/>
      </c>
      <c r="CN197" s="1">
        <f t="shared" si="282"/>
      </c>
      <c r="CO197" s="1">
        <f t="shared" si="283"/>
      </c>
      <c r="CP197" s="1">
        <f t="shared" si="284"/>
      </c>
      <c r="CQ197" s="1">
        <f t="shared" si="285"/>
      </c>
      <c r="CR197" s="1">
        <f t="shared" si="286"/>
      </c>
      <c r="CS197" s="1">
        <f t="shared" si="287"/>
      </c>
      <c r="CT197" s="1">
        <f t="shared" si="288"/>
      </c>
      <c r="CU197" s="1">
        <f t="shared" si="289"/>
      </c>
      <c r="CV197" s="1">
        <f t="shared" si="290"/>
      </c>
      <c r="CW197" s="1">
        <f t="shared" si="291"/>
      </c>
      <c r="CX197" s="1">
        <f t="shared" si="292"/>
      </c>
      <c r="CY197" s="1">
        <f t="shared" si="293"/>
      </c>
      <c r="CZ197" s="1">
        <f t="shared" si="294"/>
      </c>
      <c r="DA197" s="1">
        <f t="shared" si="295"/>
      </c>
      <c r="DB197" s="1">
        <f t="shared" si="296"/>
      </c>
      <c r="DC197" s="1">
        <f t="shared" si="297"/>
      </c>
      <c r="DD197" s="1">
        <f t="shared" si="298"/>
      </c>
      <c r="DE197" s="1">
        <f t="shared" si="299"/>
      </c>
      <c r="DF197" s="1">
        <f t="shared" si="300"/>
      </c>
      <c r="DG197" s="1">
        <f t="shared" si="301"/>
      </c>
      <c r="DH197" s="2">
        <f t="shared" si="302"/>
      </c>
    </row>
    <row r="198" spans="1:112" ht="11.25" customHeight="1" hidden="1">
      <c r="A198" s="1">
        <v>196</v>
      </c>
      <c r="B198" s="1"/>
      <c r="C198" s="1"/>
      <c r="D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E198" s="1">
        <f t="shared" si="225"/>
      </c>
      <c r="AF198" s="1">
        <f t="shared" si="226"/>
      </c>
      <c r="AG198" s="13">
        <f>IF(B198="","",IF(LOOKUP(AF198,'[1]Fresno 2010 Pay Sheet'!$A$5:$A$35,'[1]Fresno 2010 Pay Sheet'!$B$5:$B$35)&gt;0,LOOKUP(AF198,'[1]Fresno 2010 Pay Sheet'!$A$5:$A$35,'[1]Fresno 2010 Pay Sheet'!$B$5:$B$35),0))</f>
      </c>
      <c r="AH198" s="1">
        <f t="shared" si="227"/>
      </c>
      <c r="AI198" s="1">
        <f t="shared" si="228"/>
      </c>
      <c r="AJ198" s="13">
        <f>IF(B198="","",IF(LOOKUP(AI198,'[1]Fresno 2010 Pay Sheet'!$C$5:$C$35,'[1]Fresno 2010 Pay Sheet'!$D$5:$D$35)&gt;0,LOOKUP(AI198,'[1]Fresno 2010 Pay Sheet'!$C$5:$C$35,'[1]Fresno 2010 Pay Sheet'!$D$5:$D$35),0))</f>
      </c>
      <c r="AK198" s="1">
        <f t="shared" si="229"/>
      </c>
      <c r="AL198" s="1">
        <f t="shared" si="230"/>
      </c>
      <c r="AM198" s="13">
        <f>IF(B198="","",IF(LOOKUP(AL198,'[1]Fresno 2010 Pay Sheet'!$E$5:$E$35,'[1]Fresno 2010 Pay Sheet'!$F$5:$F$35)&gt;0,LOOKUP(AL198,'[1]Fresno 2010 Pay Sheet'!$E$5:$E$35,'[1]Fresno 2010 Pay Sheet'!$F$5:$F$35),0))</f>
      </c>
      <c r="AN198" s="1">
        <f t="shared" si="303"/>
      </c>
      <c r="AO198" s="1">
        <f t="shared" si="231"/>
      </c>
      <c r="AP198" s="1">
        <f t="shared" si="232"/>
      </c>
      <c r="AQ198" s="1">
        <f t="shared" si="233"/>
      </c>
      <c r="AR198" s="1">
        <f t="shared" si="248"/>
      </c>
      <c r="AS198" s="1">
        <f t="shared" si="234"/>
      </c>
      <c r="AT198" s="1">
        <f t="shared" si="235"/>
      </c>
      <c r="AU198" s="1">
        <f t="shared" si="249"/>
      </c>
      <c r="AV198" s="1">
        <f t="shared" si="250"/>
      </c>
      <c r="AW198" s="1">
        <f t="shared" si="236"/>
      </c>
      <c r="AX198" s="1">
        <f t="shared" si="251"/>
      </c>
      <c r="AY198" s="1">
        <f t="shared" si="237"/>
      </c>
      <c r="AZ198" s="1">
        <f t="shared" si="252"/>
      </c>
      <c r="BA198" s="1">
        <f t="shared" si="238"/>
      </c>
      <c r="BB198" s="1">
        <f t="shared" si="253"/>
      </c>
      <c r="BC198" s="1">
        <f t="shared" si="239"/>
      </c>
      <c r="BD198" s="1">
        <f t="shared" si="254"/>
      </c>
      <c r="BE198" s="1">
        <f t="shared" si="240"/>
      </c>
      <c r="BF198" s="14">
        <f t="shared" si="255"/>
      </c>
      <c r="BG198" s="1">
        <f t="shared" si="241"/>
      </c>
      <c r="BH198" s="14">
        <f t="shared" si="256"/>
      </c>
      <c r="BI198" s="14">
        <f t="shared" si="242"/>
      </c>
      <c r="BJ198" s="14">
        <f t="shared" si="257"/>
      </c>
      <c r="BK198" s="1">
        <f t="shared" si="243"/>
      </c>
      <c r="BL198" s="14">
        <f t="shared" si="258"/>
      </c>
      <c r="BM198" s="1">
        <f t="shared" si="244"/>
      </c>
      <c r="BN198" s="14">
        <f t="shared" si="259"/>
      </c>
      <c r="BO198" s="1">
        <f t="shared" si="245"/>
      </c>
      <c r="BP198" s="14">
        <f t="shared" si="260"/>
      </c>
      <c r="BQ198" s="1">
        <f t="shared" si="246"/>
      </c>
      <c r="BR198" s="14">
        <f t="shared" si="261"/>
      </c>
      <c r="BS198" s="1">
        <f t="shared" si="247"/>
      </c>
      <c r="BT198" s="14">
        <f t="shared" si="262"/>
      </c>
      <c r="BU198" s="1">
        <f t="shared" si="263"/>
      </c>
      <c r="BV198" s="1">
        <f t="shared" si="264"/>
      </c>
      <c r="BW198" s="1">
        <f t="shared" si="265"/>
      </c>
      <c r="BX198" s="1">
        <f t="shared" si="266"/>
      </c>
      <c r="BY198" s="1">
        <f t="shared" si="267"/>
      </c>
      <c r="BZ198" s="1">
        <f t="shared" si="268"/>
      </c>
      <c r="CA198" s="1">
        <f t="shared" si="269"/>
      </c>
      <c r="CB198" s="1">
        <f t="shared" si="270"/>
      </c>
      <c r="CC198" s="1">
        <f t="shared" si="271"/>
      </c>
      <c r="CD198" s="1">
        <f t="shared" si="272"/>
      </c>
      <c r="CE198" s="1">
        <f t="shared" si="273"/>
      </c>
      <c r="CF198" s="1">
        <f t="shared" si="274"/>
      </c>
      <c r="CG198" s="1">
        <f t="shared" si="275"/>
      </c>
      <c r="CH198" s="1">
        <f t="shared" si="276"/>
      </c>
      <c r="CI198" s="1">
        <f t="shared" si="277"/>
      </c>
      <c r="CJ198" s="1">
        <f t="shared" si="278"/>
      </c>
      <c r="CK198" s="1">
        <f t="shared" si="279"/>
      </c>
      <c r="CL198" s="1">
        <f t="shared" si="280"/>
      </c>
      <c r="CM198" s="1">
        <f t="shared" si="281"/>
      </c>
      <c r="CN198" s="1">
        <f t="shared" si="282"/>
      </c>
      <c r="CO198" s="1">
        <f t="shared" si="283"/>
      </c>
      <c r="CP198" s="1">
        <f t="shared" si="284"/>
      </c>
      <c r="CQ198" s="1">
        <f t="shared" si="285"/>
      </c>
      <c r="CR198" s="1">
        <f t="shared" si="286"/>
      </c>
      <c r="CS198" s="1">
        <f t="shared" si="287"/>
      </c>
      <c r="CT198" s="1">
        <f t="shared" si="288"/>
      </c>
      <c r="CU198" s="1">
        <f t="shared" si="289"/>
      </c>
      <c r="CV198" s="1">
        <f t="shared" si="290"/>
      </c>
      <c r="CW198" s="1">
        <f t="shared" si="291"/>
      </c>
      <c r="CX198" s="1">
        <f t="shared" si="292"/>
      </c>
      <c r="CY198" s="1">
        <f t="shared" si="293"/>
      </c>
      <c r="CZ198" s="1">
        <f t="shared" si="294"/>
      </c>
      <c r="DA198" s="1">
        <f t="shared" si="295"/>
      </c>
      <c r="DB198" s="1">
        <f t="shared" si="296"/>
      </c>
      <c r="DC198" s="1">
        <f t="shared" si="297"/>
      </c>
      <c r="DD198" s="1">
        <f t="shared" si="298"/>
      </c>
      <c r="DE198" s="1">
        <f t="shared" si="299"/>
      </c>
      <c r="DF198" s="1">
        <f t="shared" si="300"/>
      </c>
      <c r="DG198" s="1">
        <f t="shared" si="301"/>
      </c>
      <c r="DH198" s="2">
        <f t="shared" si="302"/>
      </c>
    </row>
    <row r="199" spans="1:112" ht="11.25" customHeight="1" hidden="1">
      <c r="A199" s="1">
        <v>197</v>
      </c>
      <c r="B199" s="1"/>
      <c r="C199" s="1"/>
      <c r="D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E199" s="1">
        <f t="shared" si="225"/>
      </c>
      <c r="AF199" s="1">
        <f t="shared" si="226"/>
      </c>
      <c r="AG199" s="13">
        <f>IF(B199="","",IF(LOOKUP(AF199,'[1]Fresno 2010 Pay Sheet'!$A$5:$A$35,'[1]Fresno 2010 Pay Sheet'!$B$5:$B$35)&gt;0,LOOKUP(AF199,'[1]Fresno 2010 Pay Sheet'!$A$5:$A$35,'[1]Fresno 2010 Pay Sheet'!$B$5:$B$35),0))</f>
      </c>
      <c r="AH199" s="1">
        <f t="shared" si="227"/>
      </c>
      <c r="AI199" s="1">
        <f t="shared" si="228"/>
      </c>
      <c r="AJ199" s="13">
        <f>IF(B199="","",IF(LOOKUP(AI199,'[1]Fresno 2010 Pay Sheet'!$C$5:$C$35,'[1]Fresno 2010 Pay Sheet'!$D$5:$D$35)&gt;0,LOOKUP(AI199,'[1]Fresno 2010 Pay Sheet'!$C$5:$C$35,'[1]Fresno 2010 Pay Sheet'!$D$5:$D$35),0))</f>
      </c>
      <c r="AK199" s="1">
        <f t="shared" si="229"/>
      </c>
      <c r="AL199" s="1">
        <f t="shared" si="230"/>
      </c>
      <c r="AM199" s="13">
        <f>IF(B199="","",IF(LOOKUP(AL199,'[1]Fresno 2010 Pay Sheet'!$E$5:$E$35,'[1]Fresno 2010 Pay Sheet'!$F$5:$F$35)&gt;0,LOOKUP(AL199,'[1]Fresno 2010 Pay Sheet'!$E$5:$E$35,'[1]Fresno 2010 Pay Sheet'!$F$5:$F$35),0))</f>
      </c>
      <c r="AN199" s="1">
        <f t="shared" si="303"/>
      </c>
      <c r="AO199" s="1">
        <f t="shared" si="231"/>
      </c>
      <c r="AP199" s="1">
        <f t="shared" si="232"/>
      </c>
      <c r="AQ199" s="1">
        <f t="shared" si="233"/>
      </c>
      <c r="AR199" s="1">
        <f t="shared" si="248"/>
      </c>
      <c r="AS199" s="1">
        <f t="shared" si="234"/>
      </c>
      <c r="AT199" s="1">
        <f t="shared" si="235"/>
      </c>
      <c r="AU199" s="1">
        <f t="shared" si="249"/>
      </c>
      <c r="AV199" s="1">
        <f t="shared" si="250"/>
      </c>
      <c r="AW199" s="1">
        <f t="shared" si="236"/>
      </c>
      <c r="AX199" s="1">
        <f t="shared" si="251"/>
      </c>
      <c r="AY199" s="1">
        <f t="shared" si="237"/>
      </c>
      <c r="AZ199" s="1">
        <f t="shared" si="252"/>
      </c>
      <c r="BA199" s="1">
        <f t="shared" si="238"/>
      </c>
      <c r="BB199" s="1">
        <f t="shared" si="253"/>
      </c>
      <c r="BC199" s="1">
        <f t="shared" si="239"/>
      </c>
      <c r="BD199" s="1">
        <f t="shared" si="254"/>
      </c>
      <c r="BE199" s="1">
        <f t="shared" si="240"/>
      </c>
      <c r="BF199" s="14">
        <f t="shared" si="255"/>
      </c>
      <c r="BG199" s="1">
        <f t="shared" si="241"/>
      </c>
      <c r="BH199" s="14">
        <f t="shared" si="256"/>
      </c>
      <c r="BI199" s="14">
        <f t="shared" si="242"/>
      </c>
      <c r="BJ199" s="14">
        <f t="shared" si="257"/>
      </c>
      <c r="BK199" s="1">
        <f t="shared" si="243"/>
      </c>
      <c r="BL199" s="14">
        <f t="shared" si="258"/>
      </c>
      <c r="BM199" s="1">
        <f t="shared" si="244"/>
      </c>
      <c r="BN199" s="14">
        <f t="shared" si="259"/>
      </c>
      <c r="BO199" s="1">
        <f t="shared" si="245"/>
      </c>
      <c r="BP199" s="14">
        <f t="shared" si="260"/>
      </c>
      <c r="BQ199" s="1">
        <f t="shared" si="246"/>
      </c>
      <c r="BR199" s="14">
        <f t="shared" si="261"/>
      </c>
      <c r="BS199" s="1">
        <f t="shared" si="247"/>
      </c>
      <c r="BT199" s="14">
        <f t="shared" si="262"/>
      </c>
      <c r="BU199" s="1">
        <f t="shared" si="263"/>
      </c>
      <c r="BV199" s="1">
        <f t="shared" si="264"/>
      </c>
      <c r="BW199" s="1">
        <f t="shared" si="265"/>
      </c>
      <c r="BX199" s="1">
        <f t="shared" si="266"/>
      </c>
      <c r="BY199" s="1">
        <f t="shared" si="267"/>
      </c>
      <c r="BZ199" s="1">
        <f t="shared" si="268"/>
      </c>
      <c r="CA199" s="1">
        <f t="shared" si="269"/>
      </c>
      <c r="CB199" s="1">
        <f t="shared" si="270"/>
      </c>
      <c r="CC199" s="1">
        <f t="shared" si="271"/>
      </c>
      <c r="CD199" s="1">
        <f t="shared" si="272"/>
      </c>
      <c r="CE199" s="1">
        <f t="shared" si="273"/>
      </c>
      <c r="CF199" s="1">
        <f t="shared" si="274"/>
      </c>
      <c r="CG199" s="1">
        <f t="shared" si="275"/>
      </c>
      <c r="CH199" s="1">
        <f t="shared" si="276"/>
      </c>
      <c r="CI199" s="1">
        <f t="shared" si="277"/>
      </c>
      <c r="CJ199" s="1">
        <f t="shared" si="278"/>
      </c>
      <c r="CK199" s="1">
        <f t="shared" si="279"/>
      </c>
      <c r="CL199" s="1">
        <f t="shared" si="280"/>
      </c>
      <c r="CM199" s="1">
        <f t="shared" si="281"/>
      </c>
      <c r="CN199" s="1">
        <f t="shared" si="282"/>
      </c>
      <c r="CO199" s="1">
        <f t="shared" si="283"/>
      </c>
      <c r="CP199" s="1">
        <f t="shared" si="284"/>
      </c>
      <c r="CQ199" s="1">
        <f t="shared" si="285"/>
      </c>
      <c r="CR199" s="1">
        <f t="shared" si="286"/>
      </c>
      <c r="CS199" s="1">
        <f t="shared" si="287"/>
      </c>
      <c r="CT199" s="1">
        <f t="shared" si="288"/>
      </c>
      <c r="CU199" s="1">
        <f t="shared" si="289"/>
      </c>
      <c r="CV199" s="1">
        <f t="shared" si="290"/>
      </c>
      <c r="CW199" s="1">
        <f t="shared" si="291"/>
      </c>
      <c r="CX199" s="1">
        <f t="shared" si="292"/>
      </c>
      <c r="CY199" s="1">
        <f t="shared" si="293"/>
      </c>
      <c r="CZ199" s="1">
        <f t="shared" si="294"/>
      </c>
      <c r="DA199" s="1">
        <f t="shared" si="295"/>
      </c>
      <c r="DB199" s="1">
        <f t="shared" si="296"/>
      </c>
      <c r="DC199" s="1">
        <f t="shared" si="297"/>
      </c>
      <c r="DD199" s="1">
        <f t="shared" si="298"/>
      </c>
      <c r="DE199" s="1">
        <f t="shared" si="299"/>
      </c>
      <c r="DF199" s="1">
        <f t="shared" si="300"/>
      </c>
      <c r="DG199" s="1">
        <f t="shared" si="301"/>
      </c>
      <c r="DH199" s="2">
        <f t="shared" si="302"/>
      </c>
    </row>
    <row r="200" spans="1:112" ht="11.25" customHeight="1" hidden="1">
      <c r="A200" s="1">
        <v>198</v>
      </c>
      <c r="B200" s="1"/>
      <c r="C200" s="1"/>
      <c r="D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E200" s="1">
        <f t="shared" si="225"/>
      </c>
      <c r="AF200" s="1">
        <f t="shared" si="226"/>
      </c>
      <c r="AG200" s="13">
        <f>IF(B200="","",IF(LOOKUP(AF200,'[1]Fresno 2010 Pay Sheet'!$A$5:$A$35,'[1]Fresno 2010 Pay Sheet'!$B$5:$B$35)&gt;0,LOOKUP(AF200,'[1]Fresno 2010 Pay Sheet'!$A$5:$A$35,'[1]Fresno 2010 Pay Sheet'!$B$5:$B$35),0))</f>
      </c>
      <c r="AH200" s="1">
        <f t="shared" si="227"/>
      </c>
      <c r="AI200" s="1">
        <f t="shared" si="228"/>
      </c>
      <c r="AJ200" s="13">
        <f>IF(B200="","",IF(LOOKUP(AI200,'[1]Fresno 2010 Pay Sheet'!$C$5:$C$35,'[1]Fresno 2010 Pay Sheet'!$D$5:$D$35)&gt;0,LOOKUP(AI200,'[1]Fresno 2010 Pay Sheet'!$C$5:$C$35,'[1]Fresno 2010 Pay Sheet'!$D$5:$D$35),0))</f>
      </c>
      <c r="AK200" s="1">
        <f t="shared" si="229"/>
      </c>
      <c r="AL200" s="1">
        <f t="shared" si="230"/>
      </c>
      <c r="AM200" s="13">
        <f>IF(B200="","",IF(LOOKUP(AL200,'[1]Fresno 2010 Pay Sheet'!$E$5:$E$35,'[1]Fresno 2010 Pay Sheet'!$F$5:$F$35)&gt;0,LOOKUP(AL200,'[1]Fresno 2010 Pay Sheet'!$E$5:$E$35,'[1]Fresno 2010 Pay Sheet'!$F$5:$F$35),0))</f>
      </c>
      <c r="AN200" s="1">
        <f t="shared" si="303"/>
      </c>
      <c r="AO200" s="1">
        <f t="shared" si="231"/>
      </c>
      <c r="AP200" s="1">
        <f t="shared" si="232"/>
      </c>
      <c r="AQ200" s="1">
        <f t="shared" si="233"/>
      </c>
      <c r="AR200" s="1">
        <f t="shared" si="248"/>
      </c>
      <c r="AS200" s="1">
        <f t="shared" si="234"/>
      </c>
      <c r="AT200" s="1">
        <f t="shared" si="235"/>
      </c>
      <c r="AU200" s="1">
        <f t="shared" si="249"/>
      </c>
      <c r="AV200" s="1">
        <f t="shared" si="250"/>
      </c>
      <c r="AW200" s="1">
        <f t="shared" si="236"/>
      </c>
      <c r="AX200" s="1">
        <f t="shared" si="251"/>
      </c>
      <c r="AY200" s="1">
        <f t="shared" si="237"/>
      </c>
      <c r="AZ200" s="1">
        <f t="shared" si="252"/>
      </c>
      <c r="BA200" s="1">
        <f t="shared" si="238"/>
      </c>
      <c r="BB200" s="1">
        <f t="shared" si="253"/>
      </c>
      <c r="BC200" s="1">
        <f t="shared" si="239"/>
      </c>
      <c r="BD200" s="1">
        <f t="shared" si="254"/>
      </c>
      <c r="BE200" s="1">
        <f t="shared" si="240"/>
      </c>
      <c r="BF200" s="14">
        <f t="shared" si="255"/>
      </c>
      <c r="BG200" s="1">
        <f t="shared" si="241"/>
      </c>
      <c r="BH200" s="14">
        <f t="shared" si="256"/>
      </c>
      <c r="BI200" s="14">
        <f t="shared" si="242"/>
      </c>
      <c r="BJ200" s="14">
        <f t="shared" si="257"/>
      </c>
      <c r="BK200" s="1">
        <f t="shared" si="243"/>
      </c>
      <c r="BL200" s="14">
        <f t="shared" si="258"/>
      </c>
      <c r="BM200" s="1">
        <f t="shared" si="244"/>
      </c>
      <c r="BN200" s="14">
        <f t="shared" si="259"/>
      </c>
      <c r="BO200" s="1">
        <f t="shared" si="245"/>
      </c>
      <c r="BP200" s="14">
        <f t="shared" si="260"/>
      </c>
      <c r="BQ200" s="1">
        <f t="shared" si="246"/>
      </c>
      <c r="BR200" s="14">
        <f t="shared" si="261"/>
      </c>
      <c r="BS200" s="1">
        <f t="shared" si="247"/>
      </c>
      <c r="BT200" s="14">
        <f t="shared" si="262"/>
      </c>
      <c r="BU200" s="1">
        <f t="shared" si="263"/>
      </c>
      <c r="BV200" s="1">
        <f t="shared" si="264"/>
      </c>
      <c r="BW200" s="1">
        <f t="shared" si="265"/>
      </c>
      <c r="BX200" s="1">
        <f t="shared" si="266"/>
      </c>
      <c r="BY200" s="1">
        <f t="shared" si="267"/>
      </c>
      <c r="BZ200" s="1">
        <f t="shared" si="268"/>
      </c>
      <c r="CA200" s="1">
        <f t="shared" si="269"/>
      </c>
      <c r="CB200" s="1">
        <f t="shared" si="270"/>
      </c>
      <c r="CC200" s="1">
        <f t="shared" si="271"/>
      </c>
      <c r="CD200" s="1">
        <f t="shared" si="272"/>
      </c>
      <c r="CE200" s="1">
        <f t="shared" si="273"/>
      </c>
      <c r="CF200" s="1">
        <f t="shared" si="274"/>
      </c>
      <c r="CG200" s="1">
        <f t="shared" si="275"/>
      </c>
      <c r="CH200" s="1">
        <f t="shared" si="276"/>
      </c>
      <c r="CI200" s="1">
        <f t="shared" si="277"/>
      </c>
      <c r="CJ200" s="1">
        <f t="shared" si="278"/>
      </c>
      <c r="CK200" s="1">
        <f t="shared" si="279"/>
      </c>
      <c r="CL200" s="1">
        <f t="shared" si="280"/>
      </c>
      <c r="CM200" s="1">
        <f t="shared" si="281"/>
      </c>
      <c r="CN200" s="1">
        <f t="shared" si="282"/>
      </c>
      <c r="CO200" s="1">
        <f t="shared" si="283"/>
      </c>
      <c r="CP200" s="1">
        <f t="shared" si="284"/>
      </c>
      <c r="CQ200" s="1">
        <f t="shared" si="285"/>
      </c>
      <c r="CR200" s="1">
        <f t="shared" si="286"/>
      </c>
      <c r="CS200" s="1">
        <f t="shared" si="287"/>
      </c>
      <c r="CT200" s="1">
        <f t="shared" si="288"/>
      </c>
      <c r="CU200" s="1">
        <f t="shared" si="289"/>
      </c>
      <c r="CV200" s="1">
        <f t="shared" si="290"/>
      </c>
      <c r="CW200" s="1">
        <f t="shared" si="291"/>
      </c>
      <c r="CX200" s="1">
        <f t="shared" si="292"/>
      </c>
      <c r="CY200" s="1">
        <f t="shared" si="293"/>
      </c>
      <c r="CZ200" s="1">
        <f t="shared" si="294"/>
      </c>
      <c r="DA200" s="1">
        <f t="shared" si="295"/>
      </c>
      <c r="DB200" s="1">
        <f t="shared" si="296"/>
      </c>
      <c r="DC200" s="1">
        <f t="shared" si="297"/>
      </c>
      <c r="DD200" s="1">
        <f t="shared" si="298"/>
      </c>
      <c r="DE200" s="1">
        <f t="shared" si="299"/>
      </c>
      <c r="DF200" s="1">
        <f t="shared" si="300"/>
      </c>
      <c r="DG200" s="1">
        <f t="shared" si="301"/>
      </c>
      <c r="DH200" s="2">
        <f t="shared" si="302"/>
      </c>
    </row>
    <row r="201" spans="1:112" ht="11.25" customHeight="1" hidden="1">
      <c r="A201" s="1">
        <v>199</v>
      </c>
      <c r="B201" s="1"/>
      <c r="C201" s="1"/>
      <c r="D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E201" s="1">
        <f t="shared" si="225"/>
      </c>
      <c r="AF201" s="1">
        <f t="shared" si="226"/>
      </c>
      <c r="AG201" s="13">
        <f>IF(B201="","",IF(LOOKUP(AF201,'[1]Fresno 2010 Pay Sheet'!$A$5:$A$35,'[1]Fresno 2010 Pay Sheet'!$B$5:$B$35)&gt;0,LOOKUP(AF201,'[1]Fresno 2010 Pay Sheet'!$A$5:$A$35,'[1]Fresno 2010 Pay Sheet'!$B$5:$B$35),0))</f>
      </c>
      <c r="AH201" s="1">
        <f t="shared" si="227"/>
      </c>
      <c r="AI201" s="1">
        <f t="shared" si="228"/>
      </c>
      <c r="AJ201" s="13">
        <f>IF(B201="","",IF(LOOKUP(AI201,'[1]Fresno 2010 Pay Sheet'!$C$5:$C$35,'[1]Fresno 2010 Pay Sheet'!$D$5:$D$35)&gt;0,LOOKUP(AI201,'[1]Fresno 2010 Pay Sheet'!$C$5:$C$35,'[1]Fresno 2010 Pay Sheet'!$D$5:$D$35),0))</f>
      </c>
      <c r="AK201" s="1">
        <f t="shared" si="229"/>
      </c>
      <c r="AL201" s="1">
        <f t="shared" si="230"/>
      </c>
      <c r="AM201" s="13">
        <f>IF(B201="","",IF(LOOKUP(AL201,'[1]Fresno 2010 Pay Sheet'!$E$5:$E$35,'[1]Fresno 2010 Pay Sheet'!$F$5:$F$35)&gt;0,LOOKUP(AL201,'[1]Fresno 2010 Pay Sheet'!$E$5:$E$35,'[1]Fresno 2010 Pay Sheet'!$F$5:$F$35),0))</f>
      </c>
      <c r="AN201" s="1">
        <f t="shared" si="303"/>
      </c>
      <c r="AO201" s="1">
        <f t="shared" si="231"/>
      </c>
      <c r="AP201" s="1">
        <f t="shared" si="232"/>
      </c>
      <c r="AQ201" s="1">
        <f t="shared" si="233"/>
      </c>
      <c r="AR201" s="1">
        <f t="shared" si="248"/>
      </c>
      <c r="AS201" s="1">
        <f t="shared" si="234"/>
      </c>
      <c r="AT201" s="1">
        <f t="shared" si="235"/>
      </c>
      <c r="AU201" s="1">
        <f t="shared" si="249"/>
      </c>
      <c r="AV201" s="1">
        <f t="shared" si="250"/>
      </c>
      <c r="AW201" s="1">
        <f t="shared" si="236"/>
      </c>
      <c r="AX201" s="1">
        <f t="shared" si="251"/>
      </c>
      <c r="AY201" s="1">
        <f t="shared" si="237"/>
      </c>
      <c r="AZ201" s="1">
        <f t="shared" si="252"/>
      </c>
      <c r="BA201" s="1">
        <f t="shared" si="238"/>
      </c>
      <c r="BB201" s="1">
        <f t="shared" si="253"/>
      </c>
      <c r="BC201" s="1">
        <f t="shared" si="239"/>
      </c>
      <c r="BD201" s="1">
        <f t="shared" si="254"/>
      </c>
      <c r="BE201" s="1">
        <f t="shared" si="240"/>
      </c>
      <c r="BF201" s="14">
        <f t="shared" si="255"/>
      </c>
      <c r="BG201" s="1">
        <f t="shared" si="241"/>
      </c>
      <c r="BH201" s="14">
        <f t="shared" si="256"/>
      </c>
      <c r="BI201" s="14">
        <f t="shared" si="242"/>
      </c>
      <c r="BJ201" s="14">
        <f t="shared" si="257"/>
      </c>
      <c r="BK201" s="1">
        <f t="shared" si="243"/>
      </c>
      <c r="BL201" s="14">
        <f t="shared" si="258"/>
      </c>
      <c r="BM201" s="1">
        <f t="shared" si="244"/>
      </c>
      <c r="BN201" s="14">
        <f t="shared" si="259"/>
      </c>
      <c r="BO201" s="1">
        <f t="shared" si="245"/>
      </c>
      <c r="BP201" s="14">
        <f t="shared" si="260"/>
      </c>
      <c r="BQ201" s="1">
        <f t="shared" si="246"/>
      </c>
      <c r="BR201" s="14">
        <f t="shared" si="261"/>
      </c>
      <c r="BS201" s="1">
        <f t="shared" si="247"/>
      </c>
      <c r="BT201" s="14">
        <f t="shared" si="262"/>
      </c>
      <c r="BU201" s="1">
        <f t="shared" si="263"/>
      </c>
      <c r="BV201" s="1">
        <f t="shared" si="264"/>
      </c>
      <c r="BW201" s="1">
        <f t="shared" si="265"/>
      </c>
      <c r="BX201" s="1">
        <f t="shared" si="266"/>
      </c>
      <c r="BY201" s="1">
        <f t="shared" si="267"/>
      </c>
      <c r="BZ201" s="1">
        <f t="shared" si="268"/>
      </c>
      <c r="CA201" s="1">
        <f t="shared" si="269"/>
      </c>
      <c r="CB201" s="1">
        <f t="shared" si="270"/>
      </c>
      <c r="CC201" s="1">
        <f t="shared" si="271"/>
      </c>
      <c r="CD201" s="1">
        <f t="shared" si="272"/>
      </c>
      <c r="CE201" s="1">
        <f t="shared" si="273"/>
      </c>
      <c r="CF201" s="1">
        <f t="shared" si="274"/>
      </c>
      <c r="CG201" s="1">
        <f t="shared" si="275"/>
      </c>
      <c r="CH201" s="1">
        <f t="shared" si="276"/>
      </c>
      <c r="CI201" s="1">
        <f t="shared" si="277"/>
      </c>
      <c r="CJ201" s="1">
        <f t="shared" si="278"/>
      </c>
      <c r="CK201" s="1">
        <f t="shared" si="279"/>
      </c>
      <c r="CL201" s="1">
        <f t="shared" si="280"/>
      </c>
      <c r="CM201" s="1">
        <f t="shared" si="281"/>
      </c>
      <c r="CN201" s="1">
        <f t="shared" si="282"/>
      </c>
      <c r="CO201" s="1">
        <f t="shared" si="283"/>
      </c>
      <c r="CP201" s="1">
        <f t="shared" si="284"/>
      </c>
      <c r="CQ201" s="1">
        <f t="shared" si="285"/>
      </c>
      <c r="CR201" s="1">
        <f t="shared" si="286"/>
      </c>
      <c r="CS201" s="1">
        <f t="shared" si="287"/>
      </c>
      <c r="CT201" s="1">
        <f t="shared" si="288"/>
      </c>
      <c r="CU201" s="1">
        <f t="shared" si="289"/>
      </c>
      <c r="CV201" s="1">
        <f t="shared" si="290"/>
      </c>
      <c r="CW201" s="1">
        <f t="shared" si="291"/>
      </c>
      <c r="CX201" s="1">
        <f t="shared" si="292"/>
      </c>
      <c r="CY201" s="1">
        <f t="shared" si="293"/>
      </c>
      <c r="CZ201" s="1">
        <f t="shared" si="294"/>
      </c>
      <c r="DA201" s="1">
        <f t="shared" si="295"/>
      </c>
      <c r="DB201" s="1">
        <f t="shared" si="296"/>
      </c>
      <c r="DC201" s="1">
        <f t="shared" si="297"/>
      </c>
      <c r="DD201" s="1">
        <f t="shared" si="298"/>
      </c>
      <c r="DE201" s="1">
        <f t="shared" si="299"/>
      </c>
      <c r="DF201" s="1">
        <f t="shared" si="300"/>
      </c>
      <c r="DG201" s="1">
        <f t="shared" si="301"/>
      </c>
      <c r="DH201" s="2">
        <f t="shared" si="302"/>
      </c>
    </row>
    <row r="202" spans="1:112" ht="11.25" customHeight="1" hidden="1">
      <c r="A202" s="1">
        <v>200</v>
      </c>
      <c r="B202" s="1"/>
      <c r="C202" s="1"/>
      <c r="D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E202" s="1">
        <f t="shared" si="225"/>
      </c>
      <c r="AF202" s="1">
        <f t="shared" si="226"/>
      </c>
      <c r="AG202" s="13">
        <f>IF(B202="","",IF(LOOKUP(AF202,'[1]Fresno 2010 Pay Sheet'!$A$5:$A$35,'[1]Fresno 2010 Pay Sheet'!$B$5:$B$35)&gt;0,LOOKUP(AF202,'[1]Fresno 2010 Pay Sheet'!$A$5:$A$35,'[1]Fresno 2010 Pay Sheet'!$B$5:$B$35),0))</f>
      </c>
      <c r="AH202" s="1">
        <f t="shared" si="227"/>
      </c>
      <c r="AI202" s="1">
        <f t="shared" si="228"/>
      </c>
      <c r="AJ202" s="13">
        <f>IF(B202="","",IF(LOOKUP(AI202,'[1]Fresno 2010 Pay Sheet'!$C$5:$C$35,'[1]Fresno 2010 Pay Sheet'!$D$5:$D$35)&gt;0,LOOKUP(AI202,'[1]Fresno 2010 Pay Sheet'!$C$5:$C$35,'[1]Fresno 2010 Pay Sheet'!$D$5:$D$35),0))</f>
      </c>
      <c r="AK202" s="1">
        <f t="shared" si="229"/>
      </c>
      <c r="AL202" s="1">
        <f t="shared" si="230"/>
      </c>
      <c r="AM202" s="13">
        <f>IF(B202="","",IF(LOOKUP(AL202,'[1]Fresno 2010 Pay Sheet'!$E$5:$E$35,'[1]Fresno 2010 Pay Sheet'!$F$5:$F$35)&gt;0,LOOKUP(AL202,'[1]Fresno 2010 Pay Sheet'!$E$5:$E$35,'[1]Fresno 2010 Pay Sheet'!$F$5:$F$35),0))</f>
      </c>
      <c r="AN202" s="1">
        <f t="shared" si="303"/>
      </c>
      <c r="AO202" s="1">
        <f t="shared" si="231"/>
      </c>
      <c r="AP202" s="1">
        <f t="shared" si="232"/>
      </c>
      <c r="AQ202" s="1">
        <f t="shared" si="233"/>
      </c>
      <c r="AR202" s="1">
        <f t="shared" si="248"/>
      </c>
      <c r="AS202" s="1">
        <f t="shared" si="234"/>
      </c>
      <c r="AT202" s="1">
        <f t="shared" si="235"/>
      </c>
      <c r="AU202" s="1">
        <f t="shared" si="249"/>
      </c>
      <c r="AV202" s="1">
        <f t="shared" si="250"/>
      </c>
      <c r="AW202" s="1">
        <f t="shared" si="236"/>
      </c>
      <c r="AX202" s="1">
        <f t="shared" si="251"/>
      </c>
      <c r="AY202" s="1">
        <f t="shared" si="237"/>
      </c>
      <c r="AZ202" s="1">
        <f t="shared" si="252"/>
      </c>
      <c r="BA202" s="1">
        <f t="shared" si="238"/>
      </c>
      <c r="BB202" s="1">
        <f t="shared" si="253"/>
      </c>
      <c r="BC202" s="1">
        <f t="shared" si="239"/>
      </c>
      <c r="BD202" s="1">
        <f t="shared" si="254"/>
      </c>
      <c r="BE202" s="1">
        <f t="shared" si="240"/>
      </c>
      <c r="BF202" s="14">
        <f t="shared" si="255"/>
      </c>
      <c r="BG202" s="1">
        <f t="shared" si="241"/>
      </c>
      <c r="BH202" s="14">
        <f t="shared" si="256"/>
      </c>
      <c r="BI202" s="14">
        <f t="shared" si="242"/>
      </c>
      <c r="BJ202" s="14">
        <f t="shared" si="257"/>
      </c>
      <c r="BK202" s="1">
        <f t="shared" si="243"/>
      </c>
      <c r="BL202" s="14">
        <f t="shared" si="258"/>
      </c>
      <c r="BM202" s="1">
        <f t="shared" si="244"/>
      </c>
      <c r="BN202" s="14">
        <f t="shared" si="259"/>
      </c>
      <c r="BO202" s="1">
        <f t="shared" si="245"/>
      </c>
      <c r="BP202" s="14">
        <f t="shared" si="260"/>
      </c>
      <c r="BQ202" s="1">
        <f t="shared" si="246"/>
      </c>
      <c r="BR202" s="14">
        <f t="shared" si="261"/>
      </c>
      <c r="BS202" s="1">
        <f t="shared" si="247"/>
      </c>
      <c r="BT202" s="14">
        <f t="shared" si="262"/>
      </c>
      <c r="BU202" s="1">
        <f t="shared" si="263"/>
      </c>
      <c r="BV202" s="1">
        <f t="shared" si="264"/>
      </c>
      <c r="BW202" s="1">
        <f t="shared" si="265"/>
      </c>
      <c r="BX202" s="1">
        <f t="shared" si="266"/>
      </c>
      <c r="BY202" s="1">
        <f t="shared" si="267"/>
      </c>
      <c r="BZ202" s="1">
        <f t="shared" si="268"/>
      </c>
      <c r="CA202" s="1">
        <f t="shared" si="269"/>
      </c>
      <c r="CB202" s="1">
        <f t="shared" si="270"/>
      </c>
      <c r="CC202" s="1">
        <f t="shared" si="271"/>
      </c>
      <c r="CD202" s="1">
        <f t="shared" si="272"/>
      </c>
      <c r="CE202" s="1">
        <f t="shared" si="273"/>
      </c>
      <c r="CF202" s="1">
        <f t="shared" si="274"/>
      </c>
      <c r="CG202" s="1">
        <f t="shared" si="275"/>
      </c>
      <c r="CH202" s="1">
        <f t="shared" si="276"/>
      </c>
      <c r="CI202" s="1">
        <f t="shared" si="277"/>
      </c>
      <c r="CJ202" s="1">
        <f t="shared" si="278"/>
      </c>
      <c r="CK202" s="1">
        <f t="shared" si="279"/>
      </c>
      <c r="CL202" s="1">
        <f t="shared" si="280"/>
      </c>
      <c r="CM202" s="1">
        <f t="shared" si="281"/>
      </c>
      <c r="CN202" s="1">
        <f t="shared" si="282"/>
      </c>
      <c r="CO202" s="1">
        <f t="shared" si="283"/>
      </c>
      <c r="CP202" s="1">
        <f t="shared" si="284"/>
      </c>
      <c r="CQ202" s="1">
        <f t="shared" si="285"/>
      </c>
      <c r="CR202" s="1">
        <f t="shared" si="286"/>
      </c>
      <c r="CS202" s="1">
        <f t="shared" si="287"/>
      </c>
      <c r="CT202" s="1">
        <f t="shared" si="288"/>
      </c>
      <c r="CU202" s="1">
        <f t="shared" si="289"/>
      </c>
      <c r="CV202" s="1">
        <f t="shared" si="290"/>
      </c>
      <c r="CW202" s="1">
        <f t="shared" si="291"/>
      </c>
      <c r="CX202" s="1">
        <f t="shared" si="292"/>
      </c>
      <c r="CY202" s="1">
        <f t="shared" si="293"/>
      </c>
      <c r="CZ202" s="1">
        <f t="shared" si="294"/>
      </c>
      <c r="DA202" s="1">
        <f t="shared" si="295"/>
      </c>
      <c r="DB202" s="1">
        <f t="shared" si="296"/>
      </c>
      <c r="DC202" s="1">
        <f t="shared" si="297"/>
      </c>
      <c r="DD202" s="1">
        <f t="shared" si="298"/>
      </c>
      <c r="DE202" s="1">
        <f t="shared" si="299"/>
      </c>
      <c r="DF202" s="1">
        <f t="shared" si="300"/>
      </c>
      <c r="DG202" s="1">
        <f t="shared" si="301"/>
      </c>
      <c r="DH202" s="2">
        <f t="shared" si="302"/>
      </c>
    </row>
    <row r="203" spans="1:111" ht="11.25">
      <c r="A203" s="1"/>
      <c r="B203" s="1"/>
      <c r="C203" s="1"/>
      <c r="D203" s="1"/>
      <c r="F203" s="1"/>
      <c r="AE203" s="1"/>
      <c r="AF203" s="1"/>
      <c r="AG203" s="13"/>
      <c r="AH203" s="1"/>
      <c r="AI203" s="1"/>
      <c r="AJ203" s="1"/>
      <c r="AK203" s="1"/>
      <c r="AL203" s="1"/>
      <c r="AM203" s="1"/>
      <c r="AN203" s="1">
        <f t="shared" si="303"/>
      </c>
      <c r="AO203" s="1">
        <f>COUNT(AO3:AO202)</f>
        <v>1</v>
      </c>
      <c r="AP203" s="1">
        <f>SUM(AP3:AP202)</f>
        <v>299</v>
      </c>
      <c r="AQ203" s="1">
        <f>MAX(AQ3:AQ202)</f>
        <v>8.32</v>
      </c>
      <c r="AR203" s="1">
        <f>COUNT(AR3:AR202)</f>
        <v>1</v>
      </c>
      <c r="AS203" s="1">
        <f>SUM(AS3:AS202)</f>
        <v>285</v>
      </c>
      <c r="AT203" s="1">
        <f>MAX(AT3:AT202)</f>
        <v>8.08</v>
      </c>
      <c r="AU203" s="1">
        <f>COUNT(AU3:AU202)</f>
        <v>1</v>
      </c>
      <c r="AV203" s="1">
        <f t="shared" si="250"/>
        <v>584</v>
      </c>
      <c r="AW203" s="1">
        <f>SUM(AW3:AW202)</f>
        <v>0</v>
      </c>
      <c r="AX203" s="1">
        <f>COUNT(AX3:AX202)</f>
        <v>102</v>
      </c>
      <c r="AY203" s="1">
        <f>SUM(AY3:AY202)</f>
        <v>0</v>
      </c>
      <c r="AZ203" s="1">
        <f>COUNT(AZ3:AZ202)</f>
        <v>102</v>
      </c>
      <c r="BA203" s="1">
        <f>MAX(BA3:BA202)</f>
        <v>3.52</v>
      </c>
      <c r="BB203" s="1">
        <f>COUNT(BB3:BB202)</f>
        <v>1</v>
      </c>
      <c r="BC203" s="1">
        <f>MAX(BC3:BC202)</f>
        <v>20.4</v>
      </c>
      <c r="BD203" s="1">
        <f>COUNT(BD3:BD202)</f>
        <v>1</v>
      </c>
      <c r="BE203" s="1">
        <f>MAX(BE3:BE202)</f>
        <v>0</v>
      </c>
      <c r="BF203" s="1">
        <f>COUNT(BF3:BF202)</f>
        <v>102</v>
      </c>
      <c r="BG203" s="1">
        <f>MAX(BG3:BG202)</f>
        <v>0</v>
      </c>
      <c r="BH203" s="1">
        <f>COUNT(BH3:BH202)</f>
        <v>102</v>
      </c>
      <c r="BI203" s="1">
        <f>MAX(BI3:BI202)</f>
        <v>0</v>
      </c>
      <c r="BJ203" s="1">
        <f>COUNT(BJ3:BJ202)</f>
        <v>102</v>
      </c>
      <c r="BK203" s="1">
        <f>MAX(BK3:BK202)</f>
        <v>0</v>
      </c>
      <c r="BL203" s="1">
        <f>COUNT(BL3:BL202)</f>
        <v>102</v>
      </c>
      <c r="BM203" s="1">
        <f>MAX(BM3:BM202)</f>
        <v>0</v>
      </c>
      <c r="BN203" s="1">
        <f>COUNT(BN3:BN202)</f>
        <v>102</v>
      </c>
      <c r="BO203" s="1">
        <f>MAX(BO3:BO202)</f>
        <v>0</v>
      </c>
      <c r="BP203" s="1">
        <f>COUNT(BP3:BP202)</f>
        <v>102</v>
      </c>
      <c r="BQ203" s="1">
        <f>MAX(BQ3:BQ202)</f>
        <v>0</v>
      </c>
      <c r="BR203" s="1">
        <f>COUNT(BR3:BR202)</f>
        <v>102</v>
      </c>
      <c r="BS203" s="1">
        <f>MAX(BS3:BS202)</f>
        <v>0</v>
      </c>
      <c r="BT203" s="1">
        <f>COUNT(BT3:BT202)</f>
        <v>102</v>
      </c>
      <c r="BU203" s="1"/>
      <c r="BV203" s="1">
        <f>COUNT(BV3:BV202)</f>
        <v>5</v>
      </c>
      <c r="BW203" s="1">
        <f>COUNT(BW3:BW202)</f>
        <v>1</v>
      </c>
      <c r="BX203" s="1">
        <f>COUNT(BX3:BX202)</f>
        <v>1</v>
      </c>
      <c r="BY203" s="1">
        <f>COUNT(BY3:BY202)</f>
        <v>1</v>
      </c>
      <c r="BZ203" s="1"/>
      <c r="CA203" s="1"/>
      <c r="CB203" s="1">
        <f>COUNT(CB3:CB202)</f>
        <v>1</v>
      </c>
      <c r="CC203" s="1">
        <f>COUNT(CC3:CC202)</f>
        <v>1</v>
      </c>
      <c r="CD203" s="1">
        <f>COUNT(CD3:CD202)</f>
        <v>1</v>
      </c>
      <c r="CE203" s="1">
        <f t="shared" si="273"/>
      </c>
      <c r="CF203" s="1">
        <f t="shared" si="274"/>
      </c>
      <c r="CG203" s="1">
        <f t="shared" si="275"/>
      </c>
      <c r="CH203" s="1">
        <f t="shared" si="276"/>
      </c>
      <c r="CI203" s="1">
        <f t="shared" si="277"/>
      </c>
      <c r="CJ203" s="1">
        <f t="shared" si="278"/>
      </c>
      <c r="CK203" s="1">
        <f t="shared" si="279"/>
      </c>
      <c r="CL203" s="1">
        <f t="shared" si="280"/>
      </c>
      <c r="CM203" s="1">
        <f t="shared" si="281"/>
      </c>
      <c r="CN203" s="1">
        <f t="shared" si="282"/>
      </c>
      <c r="CO203" s="1">
        <f t="shared" si="283"/>
      </c>
      <c r="CP203" s="1">
        <f t="shared" si="284"/>
      </c>
      <c r="CQ203" s="1">
        <f t="shared" si="285"/>
      </c>
      <c r="CR203" s="1">
        <f t="shared" si="286"/>
      </c>
      <c r="CS203" s="1">
        <f t="shared" si="287"/>
      </c>
      <c r="CT203" s="1">
        <f t="shared" si="288"/>
      </c>
      <c r="CU203" s="1">
        <f t="shared" si="289"/>
      </c>
      <c r="CV203" s="1">
        <f t="shared" si="290"/>
      </c>
      <c r="CW203" s="1">
        <f t="shared" si="291"/>
      </c>
      <c r="CX203" s="1">
        <f t="shared" si="292"/>
      </c>
      <c r="CY203" s="1">
        <f t="shared" si="293"/>
      </c>
      <c r="CZ203" s="1">
        <f t="shared" si="294"/>
      </c>
      <c r="DA203" s="1">
        <f t="shared" si="295"/>
      </c>
      <c r="DB203" s="1"/>
      <c r="DC203" s="1"/>
      <c r="DD203" s="1">
        <f>COUNT(DD6:DD202)</f>
        <v>0</v>
      </c>
      <c r="DE203" s="1"/>
      <c r="DF203" s="1"/>
      <c r="DG203" s="1"/>
    </row>
    <row r="204" spans="1:113" ht="11.25" hidden="1">
      <c r="A204" s="1"/>
      <c r="B204" s="19"/>
      <c r="C204" s="19"/>
      <c r="D204" s="19"/>
      <c r="E204" s="19"/>
      <c r="F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>
        <f>IF(COUNT(AO3:AO202)&gt;3,"No Top",IF(AO203=1,"","Tie"))</f>
      </c>
      <c r="AP204" s="1">
        <f>SUM(G3:K202)</f>
        <v>409.16999999999956</v>
      </c>
      <c r="AQ204" s="1"/>
      <c r="AR204" s="1">
        <f>IF(COUNT(AR3:AR202)&gt;3,"No Top",IF(AR203=1,"","Tie"))</f>
      </c>
      <c r="AS204" s="1">
        <f>SUM(S3:W202)</f>
        <v>397.5099999999997</v>
      </c>
      <c r="AT204" s="1"/>
      <c r="AU204" s="1" t="str">
        <f>IF(COUNT(AU3:AU202)&gt;3,"No Top",IF(AU203=1," ","Tie"))</f>
        <v> </v>
      </c>
      <c r="AV204" s="1">
        <f t="shared" si="250"/>
        <v>806.6799999999993</v>
      </c>
      <c r="AW204" s="1"/>
      <c r="AX204" s="1" t="str">
        <f>IF(COUNT(AX3:AX202)&gt;3,"No Top",IF(AX203=1," ","Tie"))</f>
        <v>No Top</v>
      </c>
      <c r="AY204" s="1"/>
      <c r="AZ204" s="1" t="str">
        <f>IF(COUNT(AZ3:AZ202)&gt;3,"No Top",IF(AZ203=1," ","Tie"))</f>
        <v>No Top</v>
      </c>
      <c r="BA204" s="1"/>
      <c r="BB204" s="1" t="str">
        <f>IF(COUNT(BB3:BB202)&gt;3,"No Top",IF(BB203=1," ","Tie"))</f>
        <v> </v>
      </c>
      <c r="BC204" s="1"/>
      <c r="BD204" s="1" t="str">
        <f>IF(COUNT(BD3:BD202)&gt;3,"No Top",IF(BD203=1," ","Tie"))</f>
        <v> </v>
      </c>
      <c r="BE204" s="1"/>
      <c r="BF204" s="1" t="str">
        <f>IF(COUNT(BF3:BF202)&gt;3,"No Top",IF(BF203=1," ","Tie"))</f>
        <v>No Top</v>
      </c>
      <c r="BG204" s="1"/>
      <c r="BH204" s="1" t="str">
        <f>IF(COUNT(BH3:BH202)&gt;3,"No Top",IF(BH203=1," ","Tie"))</f>
        <v>No Top</v>
      </c>
      <c r="BI204" s="1"/>
      <c r="BJ204" s="1" t="str">
        <f>IF(COUNT(BJ3:BJ202)&gt;3,"No Top",IF(BJ203=1," ","Tie"))</f>
        <v>No Top</v>
      </c>
      <c r="BK204" s="1"/>
      <c r="BL204" s="1" t="str">
        <f>IF(COUNT(BL3:BL202)&gt;3,"No Top",IF(BL203=1," ","Tie"))</f>
        <v>No Top</v>
      </c>
      <c r="BM204" s="1"/>
      <c r="BN204" s="1" t="str">
        <f>IF(COUNT(BN3:BN202)&gt;3,"No Top",IF(BN203=1," ","Tie"))</f>
        <v>No Top</v>
      </c>
      <c r="BO204" s="1"/>
      <c r="BP204" s="1" t="str">
        <f>IF(COUNT(BP3:BP202)&gt;3,"No Top",IF(BP203=1," ","Tie"))</f>
        <v>No Top</v>
      </c>
      <c r="BQ204" s="1"/>
      <c r="BR204" s="1" t="str">
        <f>IF(COUNT(BR3:BR202)&gt;3,"No Top",IF(BR203=1," ","Tie"))</f>
        <v>No Top</v>
      </c>
      <c r="BS204" s="1"/>
      <c r="BT204" s="1" t="str">
        <f>IF(COUNT(BT3:BT202)&gt;3,"No Top",IF(BT203=1," ","Tie"))</f>
        <v>No Top</v>
      </c>
      <c r="BU204" s="1"/>
      <c r="BV204" s="1"/>
      <c r="BW204" s="1" t="str">
        <f>IF(COUNT(BW3:BW202)&gt;3,"No Top",IF(BW203=1," ","Tie"))</f>
        <v> </v>
      </c>
      <c r="BX204" s="1" t="str">
        <f>IF(COUNT(BX3:BX202)&gt;3,"No Top",IF(BX203=1," ","Tie"))</f>
        <v> </v>
      </c>
      <c r="BY204" s="1" t="str">
        <f>IF(COUNT(BY3:BY202)&gt;3,"No Top",IF(BY203=1," ","Tie"))</f>
        <v> </v>
      </c>
      <c r="BZ204" s="1"/>
      <c r="CA204" s="1"/>
      <c r="CB204" s="1" t="str">
        <f>IF(COUNT(CB3:CB202)&gt;3,"No Top",IF(CB203=1," ","Tie"))</f>
        <v> </v>
      </c>
      <c r="CC204" s="1" t="str">
        <f>IF(COUNT(CC3:CC202)&gt;3,"No Top",IF(CC203=1," ","Tie"))</f>
        <v> </v>
      </c>
      <c r="CD204" s="1" t="str">
        <f>IF(COUNT(CD3:CD202)&gt;3,"No Top",IF(CD203=1," ","Tie"))</f>
        <v> </v>
      </c>
      <c r="CE204" s="1">
        <f aca="true" t="shared" si="304" ref="CE204:DA204">COUNT(CE3:CE202)</f>
        <v>22</v>
      </c>
      <c r="CF204" s="1">
        <f t="shared" si="304"/>
        <v>15</v>
      </c>
      <c r="CG204" s="1">
        <f t="shared" si="304"/>
        <v>7</v>
      </c>
      <c r="CH204" s="1">
        <f t="shared" si="304"/>
        <v>8</v>
      </c>
      <c r="CI204" s="1">
        <f t="shared" si="304"/>
        <v>4</v>
      </c>
      <c r="CJ204" s="1">
        <f t="shared" si="304"/>
        <v>46</v>
      </c>
      <c r="CK204" s="1">
        <f t="shared" si="304"/>
        <v>19</v>
      </c>
      <c r="CL204" s="1">
        <f t="shared" si="304"/>
        <v>16</v>
      </c>
      <c r="CM204" s="1">
        <f t="shared" si="304"/>
        <v>14</v>
      </c>
      <c r="CN204" s="1">
        <f t="shared" si="304"/>
        <v>9</v>
      </c>
      <c r="CO204" s="1">
        <f t="shared" si="304"/>
        <v>6</v>
      </c>
      <c r="CP204" s="1">
        <f t="shared" si="304"/>
        <v>38</v>
      </c>
      <c r="CQ204" s="1">
        <f t="shared" si="304"/>
        <v>12</v>
      </c>
      <c r="CR204" s="1">
        <f t="shared" si="304"/>
        <v>5</v>
      </c>
      <c r="CS204" s="1">
        <f t="shared" si="304"/>
        <v>7</v>
      </c>
      <c r="CT204" s="1">
        <f t="shared" si="304"/>
        <v>5</v>
      </c>
      <c r="CU204" s="1">
        <f t="shared" si="304"/>
        <v>8</v>
      </c>
      <c r="CV204" s="1">
        <f t="shared" si="304"/>
        <v>7</v>
      </c>
      <c r="CW204" s="1">
        <f t="shared" si="304"/>
        <v>14</v>
      </c>
      <c r="CX204" s="1">
        <f t="shared" si="304"/>
        <v>9</v>
      </c>
      <c r="CY204" s="1">
        <f t="shared" si="304"/>
        <v>5</v>
      </c>
      <c r="CZ204" s="1">
        <f t="shared" si="304"/>
        <v>4</v>
      </c>
      <c r="DA204" s="1">
        <f t="shared" si="304"/>
        <v>26</v>
      </c>
      <c r="DB204" s="1"/>
      <c r="DC204" s="1"/>
      <c r="DD204" s="1" t="str">
        <f>IF(DD203&gt;3,"No Top",IF(DD203=1," ","Tie"))</f>
        <v>Tie</v>
      </c>
      <c r="DE204" s="1">
        <f>COUNT(DE3:DE202)</f>
        <v>80</v>
      </c>
      <c r="DF204" s="1">
        <f>COUNT(DF3:DF202)</f>
        <v>16</v>
      </c>
      <c r="DG204" s="1">
        <f>COUNT(DG3:DG202)</f>
        <v>5</v>
      </c>
      <c r="DI204" s="20"/>
    </row>
    <row r="205" spans="1:113" ht="11.25" hidden="1">
      <c r="A205" s="1"/>
      <c r="B205" s="19"/>
      <c r="C205" s="19"/>
      <c r="D205" s="19"/>
      <c r="E205" s="19"/>
      <c r="F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>
        <f>MIN(AO3:AO202)</f>
        <v>32</v>
      </c>
      <c r="AP205" s="1"/>
      <c r="AQ205" s="1"/>
      <c r="AR205" s="1">
        <f>MIN(AR3:AR202)</f>
        <v>2</v>
      </c>
      <c r="AS205" s="1"/>
      <c r="AT205" s="1"/>
      <c r="AU205" s="1">
        <f>MIN(AU3:AU202)</f>
        <v>16</v>
      </c>
      <c r="AV205" s="1"/>
      <c r="AW205" s="1"/>
      <c r="AX205" s="1">
        <f>MIN(AX3:AX202)</f>
        <v>1</v>
      </c>
      <c r="AY205" s="1"/>
      <c r="AZ205" s="1">
        <f>MIN(AZ3:AZ202)</f>
        <v>1</v>
      </c>
      <c r="BA205" s="1"/>
      <c r="BB205" s="1">
        <f>MIN(BB3:BB202)</f>
        <v>37</v>
      </c>
      <c r="BC205" s="1"/>
      <c r="BD205" s="1">
        <f>MIN(BD3:BD202)</f>
        <v>21</v>
      </c>
      <c r="BE205" s="1"/>
      <c r="BF205" s="1">
        <f>MIN(BF3:BF202)</f>
        <v>1</v>
      </c>
      <c r="BG205" s="1"/>
      <c r="BH205" s="1">
        <f>MIN(BH3:BH202)</f>
        <v>1</v>
      </c>
      <c r="BI205" s="1"/>
      <c r="BJ205" s="1">
        <f>MIN(BJ3:BJ202)</f>
        <v>1</v>
      </c>
      <c r="BK205" s="1"/>
      <c r="BL205" s="1">
        <f>MIN(BL3:BL202)</f>
        <v>1</v>
      </c>
      <c r="BM205" s="1"/>
      <c r="BN205" s="1">
        <f>MIN(BN3:BN202)</f>
        <v>1</v>
      </c>
      <c r="BO205" s="1"/>
      <c r="BP205" s="1">
        <f>MIN(BP3:BP202)</f>
        <v>1</v>
      </c>
      <c r="BQ205" s="1"/>
      <c r="BR205" s="1">
        <f>MIN(BR3:BR202)</f>
        <v>1</v>
      </c>
      <c r="BS205" s="1"/>
      <c r="BT205" s="1">
        <f>MIN(BT3:BT202)</f>
        <v>1</v>
      </c>
      <c r="BU205" s="1"/>
      <c r="BV205" s="1"/>
      <c r="BW205" s="1">
        <f>MIN(BW3:BW202)</f>
        <v>52</v>
      </c>
      <c r="BX205" s="1">
        <f>MIN(BX3:BX202)</f>
        <v>5</v>
      </c>
      <c r="BY205" s="1">
        <f>MIN(BY3:BY202)</f>
        <v>32</v>
      </c>
      <c r="BZ205" s="1"/>
      <c r="CA205" s="1"/>
      <c r="CB205" s="1">
        <f>MIN(CB3:CB202)</f>
        <v>11</v>
      </c>
      <c r="CC205" s="1">
        <f>MIN(CC3:CC202)</f>
        <v>7</v>
      </c>
      <c r="CD205" s="1">
        <f>MIN(CD3:CD202)</f>
        <v>78</v>
      </c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>
        <f>MIN(DD3:DD202)</f>
        <v>16</v>
      </c>
      <c r="DE205" s="1">
        <f>DE204+DF204+DG204</f>
        <v>101</v>
      </c>
      <c r="DF205" s="1"/>
      <c r="DG205" s="1" t="str">
        <f>IF(F205="AC",A205," ")</f>
        <v> </v>
      </c>
      <c r="DI205" s="20"/>
    </row>
    <row r="206" spans="1:113" ht="11.25" hidden="1">
      <c r="A206" s="1"/>
      <c r="B206" s="19"/>
      <c r="C206" s="19"/>
      <c r="D206" s="19"/>
      <c r="E206" s="19"/>
      <c r="F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>
        <f>MAX(AO3:AO202)</f>
        <v>32</v>
      </c>
      <c r="AP206" s="1"/>
      <c r="AQ206" s="1"/>
      <c r="AR206" s="1">
        <f>MAX(AR3:AR202)</f>
        <v>2</v>
      </c>
      <c r="AS206" s="1"/>
      <c r="AT206" s="1"/>
      <c r="AU206" s="1">
        <f>MAX(AU3:AU202)</f>
        <v>16</v>
      </c>
      <c r="AV206" s="1"/>
      <c r="AW206" s="1"/>
      <c r="AX206" s="1">
        <f>MAX(AX3:AX202)</f>
        <v>102</v>
      </c>
      <c r="AY206" s="1"/>
      <c r="AZ206" s="1">
        <f>MAX(AZ3:AZ202)</f>
        <v>102</v>
      </c>
      <c r="BA206" s="1"/>
      <c r="BB206" s="1">
        <f>MAX(BB3:BB202)</f>
        <v>37</v>
      </c>
      <c r="BC206" s="1"/>
      <c r="BD206" s="1">
        <f>MAX(BD3:BD202)</f>
        <v>21</v>
      </c>
      <c r="BE206" s="1"/>
      <c r="BF206" s="1">
        <f>MAX(BF3:BF202)</f>
        <v>102</v>
      </c>
      <c r="BG206" s="1"/>
      <c r="BH206" s="1">
        <f>MAX(BH3:BH202)</f>
        <v>102</v>
      </c>
      <c r="BI206" s="1"/>
      <c r="BJ206" s="1">
        <f>MAX(BJ3:BJ202)</f>
        <v>102</v>
      </c>
      <c r="BK206" s="1"/>
      <c r="BL206" s="1">
        <f>MAX(BL3:BL202)</f>
        <v>102</v>
      </c>
      <c r="BM206" s="1"/>
      <c r="BN206" s="1">
        <f>MAX(BN3:BN202)</f>
        <v>102</v>
      </c>
      <c r="BO206" s="1"/>
      <c r="BP206" s="1">
        <f>MAX(BP3:BP202)</f>
        <v>102</v>
      </c>
      <c r="BQ206" s="1"/>
      <c r="BR206" s="1">
        <f>MAX(BR3:BR202)</f>
        <v>102</v>
      </c>
      <c r="BS206" s="1"/>
      <c r="BT206" s="1">
        <f>MAX(BT3:BT202)</f>
        <v>102</v>
      </c>
      <c r="BU206" s="1"/>
      <c r="BV206" s="1"/>
      <c r="BW206" s="1">
        <f>MAX(BW3:BW202)</f>
        <v>52</v>
      </c>
      <c r="BX206" s="1">
        <f>MAX(BX3:BX202)</f>
        <v>5</v>
      </c>
      <c r="BY206" s="1">
        <f>MAX(BY3:BY202)</f>
        <v>32</v>
      </c>
      <c r="BZ206" s="1"/>
      <c r="CA206" s="1"/>
      <c r="CB206" s="1">
        <f>MAX(CB3:CB202)</f>
        <v>11</v>
      </c>
      <c r="CC206" s="1">
        <f>MAX(CC3:CC202)</f>
        <v>7</v>
      </c>
      <c r="CD206" s="1">
        <f>MAX(CD3:CD202)</f>
        <v>78</v>
      </c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>
        <f>MAX(DD3:DD202)</f>
        <v>16</v>
      </c>
      <c r="DE206" s="1"/>
      <c r="DF206" s="1"/>
      <c r="DG206" s="1" t="str">
        <f>IF(F206="MC",A206," ")</f>
        <v> </v>
      </c>
      <c r="DI206" s="20"/>
    </row>
    <row r="207" spans="1:113" ht="11.25" hidden="1">
      <c r="A207" s="1"/>
      <c r="B207" s="19"/>
      <c r="C207" s="19"/>
      <c r="D207" s="19"/>
      <c r="E207" s="19"/>
      <c r="F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>
        <f>IF(AO205-AO206=0,"",IF(AO203&lt;3,"",SUM(AO3:AO202)-SUM(AO205:AO206)))</f>
      </c>
      <c r="AP207" s="1"/>
      <c r="AQ207" s="1"/>
      <c r="AR207" s="1">
        <f>IF(AR205-AR206=0,"",IF(AR203&lt;3,"",SUM(AR3:AR202)-SUM(AR205:AR206)))</f>
      </c>
      <c r="AS207" s="1"/>
      <c r="AT207" s="1"/>
      <c r="AU207" s="1">
        <f>IF(AU205-AU206=0,"",IF(AU203&lt;3,"",SUM(AU3:AU202)-SUM(AU205:AU206)))</f>
      </c>
      <c r="AV207" s="1"/>
      <c r="AW207" s="1"/>
      <c r="AX207" s="1">
        <f>IF(AX205-AX206=0,"",IF(AX203&lt;3,"",SUM(AX3:AX202)-SUM(AX205:AX206)))</f>
        <v>5150</v>
      </c>
      <c r="AY207" s="1"/>
      <c r="AZ207" s="1">
        <f>IF(AZ205-AZ206=0,"",IF(AZ203&lt;3,"",SUM(AZ3:AZ202)-SUM(AZ205:AZ206)))</f>
        <v>5150</v>
      </c>
      <c r="BA207" s="1"/>
      <c r="BB207" s="1">
        <f>IF(BB205-BB206=0,"",IF(BB203&lt;3,"",SUM(BB3:BB202)-SUM(BB205:BB206)))</f>
      </c>
      <c r="BC207" s="1"/>
      <c r="BD207" s="1">
        <f>IF(BD205-BD206=0,"",IF(BD203&lt;3,"",SUM(BD3:BD202)-SUM(BD205:BD206)))</f>
      </c>
      <c r="BE207" s="1"/>
      <c r="BF207" s="1">
        <f>IF(BF205-BF206=0,"",IF(BF203&lt;3,"",SUM(BF3:BF202)-SUM(BF205:BF206)))</f>
        <v>5150</v>
      </c>
      <c r="BG207" s="1"/>
      <c r="BH207" s="1">
        <f>IF(BH205-BH206=0,"",IF(BH203&lt;3,"",SUM(BH3:BH202)-SUM(BH205:BH206)))</f>
        <v>5150</v>
      </c>
      <c r="BI207" s="1"/>
      <c r="BJ207" s="1">
        <f>IF(BJ205-BJ206=0,"",IF(BJ203&lt;3,"",SUM(BJ3:BJ202)-SUM(BJ205:BJ206)))</f>
        <v>5150</v>
      </c>
      <c r="BK207" s="1"/>
      <c r="BL207" s="1">
        <f>IF(BL205-BL206=0,"",IF(BL203&lt;3,"",SUM(BL3:BL202)-SUM(BL205:BL206)))</f>
        <v>5150</v>
      </c>
      <c r="BM207" s="1"/>
      <c r="BN207" s="1">
        <f>IF(BN205-BN206=0,"",IF(BN203&lt;3,"",SUM(BN3:BN202)-SUM(BN205:BN206)))</f>
        <v>5150</v>
      </c>
      <c r="BO207" s="1"/>
      <c r="BP207" s="1">
        <f>IF(BP205-BP206=0,"",IF(BP203&lt;3,"",SUM(BP3:BP202)-SUM(BP205:BP206)))</f>
        <v>5150</v>
      </c>
      <c r="BQ207" s="1"/>
      <c r="BR207" s="1">
        <f>IF(BR205-BR206=0,"",IF(BR203&lt;3,"",SUM(BR3:BR202)-SUM(BR205:BR206)))</f>
        <v>5150</v>
      </c>
      <c r="BS207" s="1"/>
      <c r="BT207" s="1">
        <f>IF(BT205-BT206=0," ",IF(BT203&lt;3," ",SUM(BT3:BT202)-SUM(BT205:BT206)))</f>
        <v>5150</v>
      </c>
      <c r="BU207" s="1"/>
      <c r="BV207" s="1"/>
      <c r="BW207" s="1" t="str">
        <f>IF(BW205-BW206=0," ",IF(BW203&lt;3," ",SUM(BW3:BW202)-SUM(BW205:BW206)))</f>
        <v> </v>
      </c>
      <c r="BX207" s="1"/>
      <c r="BY207" s="1"/>
      <c r="BZ207" s="1"/>
      <c r="CA207" s="1"/>
      <c r="CB207" s="1" t="str">
        <f>IF(CB205-CB206=0," ",IF(CB203&lt;3," ",SUM(CB3:CB202)-SUM(CB205:CB206)))</f>
        <v> </v>
      </c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 t="str">
        <f>IF(DD205-DD206=0," ",IF(DD203&gt;3," ",SUM(DD6:DD202)-SUM(DD205:DD206)))</f>
        <v> </v>
      </c>
      <c r="DE207" s="1"/>
      <c r="DF207" s="1"/>
      <c r="DG207" s="1" t="str">
        <f>IF(F207="MC",A207," ")</f>
        <v> </v>
      </c>
      <c r="DI207" s="20"/>
    </row>
    <row r="208" spans="1:39" ht="11.25">
      <c r="A208" s="1"/>
      <c r="E208" s="1" t="s">
        <v>382</v>
      </c>
      <c r="G208" s="1"/>
      <c r="H208" s="1"/>
      <c r="I208" s="1">
        <f>'[1]Fresno 2010 Main Page'!AQ203</f>
        <v>8.32</v>
      </c>
      <c r="J208" s="21">
        <f>'[1]Fresno 2010 Pay Sheet'!H4</f>
        <v>990</v>
      </c>
      <c r="K208" s="21"/>
      <c r="AE208" s="3" t="s">
        <v>383</v>
      </c>
      <c r="AF208" s="3"/>
      <c r="AG208" s="3"/>
      <c r="AH208" s="3" t="s">
        <v>384</v>
      </c>
      <c r="AI208" s="3"/>
      <c r="AJ208" s="3" t="s">
        <v>385</v>
      </c>
      <c r="AK208" s="3"/>
      <c r="AL208" s="3" t="s">
        <v>386</v>
      </c>
      <c r="AM208" s="3"/>
    </row>
    <row r="209" spans="1:39" ht="11.25" customHeight="1" hidden="1">
      <c r="A209" s="1"/>
      <c r="E209" s="1" t="s">
        <v>382</v>
      </c>
      <c r="G209" s="1"/>
      <c r="H209" s="1"/>
      <c r="I209" s="1"/>
      <c r="J209" s="21"/>
      <c r="K209" s="21"/>
      <c r="AE209" s="3" t="s">
        <v>387</v>
      </c>
      <c r="AF209" s="3"/>
      <c r="AG209" s="3"/>
      <c r="AH209" s="3">
        <f>'[1]Fresno 2010 Main Page'!$DE$205</f>
        <v>101</v>
      </c>
      <c r="AI209" s="3"/>
      <c r="AJ209" s="3"/>
      <c r="AK209" s="3"/>
      <c r="AL209" s="3"/>
      <c r="AM209" s="3"/>
    </row>
    <row r="210" spans="1:39" ht="11.25" customHeight="1" hidden="1">
      <c r="A210" s="1"/>
      <c r="E210" s="1" t="s">
        <v>382</v>
      </c>
      <c r="G210" s="1"/>
      <c r="H210" s="1"/>
      <c r="I210" s="1"/>
      <c r="J210" s="21"/>
      <c r="K210" s="21"/>
      <c r="AE210" s="3" t="s">
        <v>388</v>
      </c>
      <c r="AF210" s="3"/>
      <c r="AG210" s="3"/>
      <c r="AH210" s="3">
        <f>'[1]Fresno 2010 Main Page'!$CE$204</f>
        <v>22</v>
      </c>
      <c r="AI210" s="3"/>
      <c r="AJ210" s="3">
        <f>'[1]Fresno 2010 Main Page'!$CK$204</f>
        <v>19</v>
      </c>
      <c r="AK210" s="3"/>
      <c r="AL210" s="3">
        <f>'[1]Fresno 2010 Main Page'!$CQ$204</f>
        <v>12</v>
      </c>
      <c r="AM210" s="3"/>
    </row>
    <row r="211" spans="1:39" ht="11.25">
      <c r="A211" s="1"/>
      <c r="E211" s="1" t="s">
        <v>389</v>
      </c>
      <c r="G211" s="1"/>
      <c r="H211" s="1"/>
      <c r="I211" s="1">
        <f>'[1]Fresno 2010 Main Page'!AT203</f>
        <v>8.08</v>
      </c>
      <c r="J211" s="21">
        <f>'[1]Fresno 2010 Pay Sheet'!H5</f>
        <v>990</v>
      </c>
      <c r="K211" s="21"/>
      <c r="AE211" s="3" t="s">
        <v>387</v>
      </c>
      <c r="AF211" s="3"/>
      <c r="AG211" s="3"/>
      <c r="AH211" s="3">
        <f>'[1]Fresno 2010 Main Page'!$DE$205</f>
        <v>101</v>
      </c>
      <c r="AI211" s="3"/>
      <c r="AJ211" s="3"/>
      <c r="AK211" s="3"/>
      <c r="AL211" s="3"/>
      <c r="AM211" s="3"/>
    </row>
    <row r="212" spans="1:39" ht="11.25" customHeight="1">
      <c r="A212" s="1"/>
      <c r="E212" s="1" t="s">
        <v>389</v>
      </c>
      <c r="G212" s="1"/>
      <c r="H212" s="1"/>
      <c r="I212" s="1"/>
      <c r="J212" s="21"/>
      <c r="K212" s="21"/>
      <c r="AE212" s="3" t="s">
        <v>390</v>
      </c>
      <c r="AF212" s="3"/>
      <c r="AG212" s="3"/>
      <c r="AH212" s="3">
        <f>'[1]Fresno 2010 Main Page'!$CG$204</f>
        <v>7</v>
      </c>
      <c r="AI212" s="3"/>
      <c r="AJ212" s="3">
        <f>'[1]Fresno 2010 Main Page'!$CM$204</f>
        <v>14</v>
      </c>
      <c r="AK212" s="3"/>
      <c r="AL212" s="3">
        <f>'[1]Fresno 2010 Main Page'!$CS$204</f>
        <v>7</v>
      </c>
      <c r="AM212" s="3"/>
    </row>
    <row r="213" spans="1:39" ht="11.25" customHeight="1">
      <c r="A213" s="1"/>
      <c r="E213" s="1" t="s">
        <v>389</v>
      </c>
      <c r="G213" s="1"/>
      <c r="H213" s="1"/>
      <c r="I213" s="1"/>
      <c r="J213" s="21"/>
      <c r="K213" s="21"/>
      <c r="AE213" s="3" t="s">
        <v>391</v>
      </c>
      <c r="AF213" s="3"/>
      <c r="AG213" s="3"/>
      <c r="AH213" s="3">
        <f>'[1]Fresno 2010 Main Page'!$CH$204</f>
        <v>8</v>
      </c>
      <c r="AI213" s="3"/>
      <c r="AJ213" s="3">
        <f>'[1]Fresno 2010 Main Page'!$CN$204</f>
        <v>9</v>
      </c>
      <c r="AK213" s="3"/>
      <c r="AL213" s="3">
        <f>'[1]Fresno 2010 Main Page'!$CT$204</f>
        <v>5</v>
      </c>
      <c r="AM213" s="3"/>
    </row>
    <row r="214" spans="1:39" ht="11.25">
      <c r="A214" s="1"/>
      <c r="E214" s="1" t="s">
        <v>392</v>
      </c>
      <c r="G214" s="1"/>
      <c r="H214" s="1"/>
      <c r="I214" s="1">
        <f>'[1]Fresno 2010 Main Page'!BA203</f>
        <v>3.52</v>
      </c>
      <c r="J214" s="21">
        <f>'[1]Fresno 2010 Pay Sheet'!H6</f>
        <v>780</v>
      </c>
      <c r="K214" s="21"/>
      <c r="AE214" s="3" t="s">
        <v>388</v>
      </c>
      <c r="AF214" s="3"/>
      <c r="AG214" s="3"/>
      <c r="AH214" s="3">
        <f>'[1]Fresno 2010 Main Page'!$CE$204</f>
        <v>22</v>
      </c>
      <c r="AI214" s="3"/>
      <c r="AJ214" s="3">
        <f>'[1]Fresno 2010 Main Page'!$CK$204</f>
        <v>19</v>
      </c>
      <c r="AK214" s="3"/>
      <c r="AL214" s="3">
        <f>'[1]Fresno 2010 Main Page'!$CQ$204</f>
        <v>12</v>
      </c>
      <c r="AM214" s="3"/>
    </row>
    <row r="215" spans="1:39" ht="11.25" customHeight="1" hidden="1">
      <c r="A215" s="1"/>
      <c r="E215" s="1" t="s">
        <v>392</v>
      </c>
      <c r="G215" s="1"/>
      <c r="H215" s="1"/>
      <c r="I215" s="1"/>
      <c r="J215" s="21"/>
      <c r="K215" s="21"/>
      <c r="AE215" s="3" t="s">
        <v>393</v>
      </c>
      <c r="AF215" s="3"/>
      <c r="AG215" s="3"/>
      <c r="AH215" s="3">
        <f>'[1]Fresno 2010 Main Page'!$CJ$204</f>
        <v>46</v>
      </c>
      <c r="AI215" s="3"/>
      <c r="AJ215" s="3">
        <f>'[1]Fresno 2010 Main Page'!$CP$204</f>
        <v>38</v>
      </c>
      <c r="AK215" s="3"/>
      <c r="AL215" s="3">
        <f>'[1]Fresno 2010 Main Page'!$CV$204</f>
        <v>7</v>
      </c>
      <c r="AM215" s="3"/>
    </row>
    <row r="216" spans="1:39" ht="11.25" customHeight="1" hidden="1">
      <c r="A216" s="1"/>
      <c r="E216" s="1" t="s">
        <v>392</v>
      </c>
      <c r="G216" s="1"/>
      <c r="H216" s="1"/>
      <c r="I216" s="1"/>
      <c r="J216" s="21"/>
      <c r="K216" s="21"/>
      <c r="AE216" s="3" t="s">
        <v>394</v>
      </c>
      <c r="AF216" s="3"/>
      <c r="AG216" s="3"/>
      <c r="AH216" s="3"/>
      <c r="AI216" s="3"/>
      <c r="AJ216" s="3"/>
      <c r="AK216" s="3"/>
      <c r="AL216" s="3">
        <f>'[1]Fresno 2010 Main Page'!$CW$204</f>
        <v>14</v>
      </c>
      <c r="AM216" s="3"/>
    </row>
    <row r="217" spans="1:39" ht="11.25">
      <c r="A217" s="1"/>
      <c r="E217" s="1" t="s">
        <v>395</v>
      </c>
      <c r="G217" s="1"/>
      <c r="H217" s="1"/>
      <c r="I217" s="1">
        <f>'[1]Fresno 2010 Main Page'!BC203</f>
        <v>20.4</v>
      </c>
      <c r="J217" s="21">
        <f>'[1]Fresno 2010 Pay Sheet'!H7</f>
        <v>780</v>
      </c>
      <c r="K217" s="21"/>
      <c r="AE217" s="3" t="s">
        <v>396</v>
      </c>
      <c r="AF217" s="3"/>
      <c r="AG217" s="3"/>
      <c r="AH217" s="3">
        <f>'[1]Fresno 2010 Main Page'!$CF$204</f>
        <v>15</v>
      </c>
      <c r="AI217" s="3"/>
      <c r="AJ217" s="3">
        <f>'[1]Fresno 2010 Main Page'!$CL$204</f>
        <v>16</v>
      </c>
      <c r="AK217" s="3"/>
      <c r="AL217" s="3">
        <f>'[1]Fresno 2010 Main Page'!$CR$204</f>
        <v>5</v>
      </c>
      <c r="AM217" s="3"/>
    </row>
    <row r="218" spans="1:39" ht="11.25" customHeight="1">
      <c r="A218" s="1"/>
      <c r="E218" s="1" t="s">
        <v>395</v>
      </c>
      <c r="G218" s="1"/>
      <c r="H218" s="1"/>
      <c r="I218" s="1"/>
      <c r="J218" s="21"/>
      <c r="K218" s="21"/>
      <c r="AE218" s="3" t="s">
        <v>397</v>
      </c>
      <c r="AF218" s="3"/>
      <c r="AG218" s="3"/>
      <c r="AH218" s="3"/>
      <c r="AI218" s="3"/>
      <c r="AJ218" s="3"/>
      <c r="AK218" s="3"/>
      <c r="AL218" s="3">
        <f>'[1]Fresno 2010 Main Page'!$CY$204</f>
        <v>5</v>
      </c>
      <c r="AM218" s="3"/>
    </row>
    <row r="219" spans="1:39" ht="11.25" customHeight="1">
      <c r="A219" s="1"/>
      <c r="E219" s="1" t="s">
        <v>395</v>
      </c>
      <c r="G219" s="1"/>
      <c r="H219" s="1"/>
      <c r="I219" s="1"/>
      <c r="J219" s="21"/>
      <c r="K219" s="21"/>
      <c r="AE219" s="3" t="s">
        <v>398</v>
      </c>
      <c r="AF219" s="3"/>
      <c r="AG219" s="3"/>
      <c r="AH219" s="3"/>
      <c r="AI219" s="3"/>
      <c r="AJ219" s="3"/>
      <c r="AK219" s="3"/>
      <c r="AL219" s="3">
        <f>'[1]Fresno 2010 Main Page'!$CZ$204</f>
        <v>4</v>
      </c>
      <c r="AM219" s="3"/>
    </row>
    <row r="220" spans="1:39" ht="11.25" hidden="1">
      <c r="A220" s="1"/>
      <c r="E220" s="1" t="s">
        <v>399</v>
      </c>
      <c r="G220" s="1"/>
      <c r="H220" s="1"/>
      <c r="I220" s="1">
        <f>'[1]Fresno 2010 Main Page'!BE203</f>
        <v>0</v>
      </c>
      <c r="J220" s="21">
        <f>'[1]Fresno 2010 Pay Sheet'!H8</f>
        <v>0</v>
      </c>
      <c r="K220" s="21"/>
      <c r="AE220" s="3" t="s">
        <v>390</v>
      </c>
      <c r="AF220" s="3"/>
      <c r="AG220" s="3"/>
      <c r="AH220" s="3">
        <f>'[1]Fresno 2010 Main Page'!$CG$204</f>
        <v>7</v>
      </c>
      <c r="AI220" s="3"/>
      <c r="AJ220" s="3">
        <f>'[1]Fresno 2010 Main Page'!$CM$204</f>
        <v>14</v>
      </c>
      <c r="AK220" s="3"/>
      <c r="AL220" s="3">
        <f>'[1]Fresno 2010 Main Page'!$CS$204</f>
        <v>7</v>
      </c>
      <c r="AM220" s="3"/>
    </row>
    <row r="221" spans="1:39" ht="11.25" customHeight="1" hidden="1">
      <c r="A221" s="1"/>
      <c r="E221" s="1" t="s">
        <v>399</v>
      </c>
      <c r="G221" s="1"/>
      <c r="H221" s="1"/>
      <c r="I221" s="1"/>
      <c r="J221" s="21"/>
      <c r="K221" s="21"/>
      <c r="AE221" s="3" t="s">
        <v>391</v>
      </c>
      <c r="AF221" s="3"/>
      <c r="AG221" s="3"/>
      <c r="AH221" s="3">
        <f>'[1]Fresno 2010 Main Page'!$CH$204</f>
        <v>8</v>
      </c>
      <c r="AI221" s="3"/>
      <c r="AJ221" s="3">
        <f>'[1]Fresno 2010 Main Page'!$CN$204</f>
        <v>9</v>
      </c>
      <c r="AK221" s="3"/>
      <c r="AL221" s="3">
        <f>'[1]Fresno 2010 Main Page'!$CT$204</f>
        <v>5</v>
      </c>
      <c r="AM221" s="3"/>
    </row>
    <row r="222" spans="1:39" ht="11.25" customHeight="1" hidden="1">
      <c r="A222" s="1"/>
      <c r="E222" s="1" t="s">
        <v>399</v>
      </c>
      <c r="G222" s="1"/>
      <c r="H222" s="1"/>
      <c r="I222" s="1"/>
      <c r="J222" s="21"/>
      <c r="K222" s="21"/>
      <c r="AE222" s="3" t="s">
        <v>400</v>
      </c>
      <c r="AF222" s="3"/>
      <c r="AG222" s="3"/>
      <c r="AH222" s="3">
        <f>'[1]Fresno 2010 Main Page'!$CI$204</f>
        <v>4</v>
      </c>
      <c r="AI222" s="3"/>
      <c r="AJ222" s="3">
        <f>'[1]Fresno 2010 Main Page'!$CO$204</f>
        <v>6</v>
      </c>
      <c r="AK222" s="3"/>
      <c r="AL222" s="3">
        <f>'[1]Fresno 2010 Main Page'!$CU$204</f>
        <v>8</v>
      </c>
      <c r="AM222" s="3"/>
    </row>
    <row r="223" spans="1:39" ht="11.25" hidden="1">
      <c r="A223" s="1"/>
      <c r="E223" s="1" t="s">
        <v>401</v>
      </c>
      <c r="G223" s="1"/>
      <c r="H223" s="1"/>
      <c r="I223" s="1">
        <f>'[1]Fresno 2010 Main Page'!BI203</f>
        <v>0</v>
      </c>
      <c r="J223" s="21">
        <f>'[1]Fresno 2010 Pay Sheet'!H9</f>
        <v>0</v>
      </c>
      <c r="K223" s="21"/>
      <c r="AE223" s="3" t="s">
        <v>391</v>
      </c>
      <c r="AF223" s="3"/>
      <c r="AG223" s="3"/>
      <c r="AH223" s="3">
        <f>'[1]Fresno 2010 Main Page'!$CH$204</f>
        <v>8</v>
      </c>
      <c r="AI223" s="3"/>
      <c r="AJ223" s="3">
        <f>'[1]Fresno 2010 Main Page'!$CN$204</f>
        <v>9</v>
      </c>
      <c r="AK223" s="3"/>
      <c r="AL223" s="3">
        <f>'[1]Fresno 2010 Main Page'!$CT$204</f>
        <v>5</v>
      </c>
      <c r="AM223" s="3"/>
    </row>
    <row r="224" spans="1:39" ht="11.25" customHeight="1" hidden="1">
      <c r="A224" s="1"/>
      <c r="E224" s="1" t="s">
        <v>401</v>
      </c>
      <c r="G224" s="1"/>
      <c r="H224" s="1"/>
      <c r="I224" s="1"/>
      <c r="J224" s="21"/>
      <c r="K224" s="21"/>
      <c r="AE224" s="22" t="s">
        <v>402</v>
      </c>
      <c r="AF224" s="22"/>
      <c r="AG224" s="22"/>
      <c r="AH224" s="1">
        <f>'[1]Fresno 2010 Main Page'!$F$204</f>
        <v>0</v>
      </c>
      <c r="AI224" s="1">
        <f>'[1]Fresno 2010 Main Page'!$F$205</f>
        <v>0</v>
      </c>
      <c r="AJ224" s="1">
        <f>'[1]Fresno 2010 Main Page'!$F$206</f>
        <v>0</v>
      </c>
      <c r="AK224" s="1">
        <f>'[1]Fresno 2010 Main Page'!$F$207</f>
        <v>0</v>
      </c>
      <c r="AL224" s="1">
        <f>'[1]Fresno 2010 Main Page'!$F$208</f>
        <v>0</v>
      </c>
      <c r="AM224" s="1">
        <f>'[1]Fresno 2010 Main Page'!$F$208</f>
        <v>0</v>
      </c>
    </row>
    <row r="225" spans="1:39" ht="11.25" customHeight="1" hidden="1">
      <c r="A225" s="1"/>
      <c r="E225" s="1" t="s">
        <v>401</v>
      </c>
      <c r="G225" s="1"/>
      <c r="H225" s="1"/>
      <c r="I225" s="1"/>
      <c r="J225" s="21"/>
      <c r="K225" s="21"/>
      <c r="AE225" s="22" t="s">
        <v>403</v>
      </c>
      <c r="AF225" s="22"/>
      <c r="AG225" s="22"/>
      <c r="AH225" s="1">
        <f>'[1]Fresno 2010 Main Page'!$F$210</f>
        <v>0</v>
      </c>
      <c r="AI225" s="1">
        <f>'[1]Fresno 2010 Main Page'!$F$212</f>
        <v>0</v>
      </c>
      <c r="AJ225" s="1">
        <f>'[1]Fresno 2010 Main Page'!$F$211</f>
        <v>0</v>
      </c>
      <c r="AK225" s="1">
        <f>'[1]Fresno 2010 Main Page'!$F$213</f>
        <v>0</v>
      </c>
      <c r="AL225" s="1">
        <f>'[1]Fresno 2010 Main Page'!$F$214</f>
        <v>0</v>
      </c>
      <c r="AM225" s="1">
        <f>'[1]Fresno 2010 Main Page'!$F$215</f>
        <v>0</v>
      </c>
    </row>
    <row r="226" spans="1:39" ht="11.25" hidden="1">
      <c r="A226" s="1"/>
      <c r="E226" s="1" t="s">
        <v>404</v>
      </c>
      <c r="G226" s="1"/>
      <c r="H226" s="1"/>
      <c r="I226" s="1">
        <f>'[1]Fresno 2010 Main Page'!AW203</f>
        <v>0</v>
      </c>
      <c r="J226" s="21">
        <f>'[1]Fresno 2010 Pay Sheet'!H10</f>
        <v>0</v>
      </c>
      <c r="K226" s="2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1.25" hidden="1">
      <c r="A227" s="1"/>
      <c r="E227" s="1" t="s">
        <v>404</v>
      </c>
      <c r="G227" s="1"/>
      <c r="H227" s="1"/>
      <c r="I227" s="1"/>
      <c r="J227" s="21"/>
      <c r="K227" s="2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1.25" hidden="1">
      <c r="A228" s="1"/>
      <c r="E228" s="1" t="s">
        <v>404</v>
      </c>
      <c r="G228" s="1"/>
      <c r="H228" s="1"/>
      <c r="I228" s="1"/>
      <c r="J228" s="21"/>
      <c r="K228" s="21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1.25" hidden="1">
      <c r="A229" s="1"/>
      <c r="E229" s="1" t="s">
        <v>405</v>
      </c>
      <c r="G229" s="1"/>
      <c r="H229" s="1"/>
      <c r="I229" s="1">
        <f>'[1]Fresno 2010 Main Page'!AY203</f>
        <v>0</v>
      </c>
      <c r="J229" s="21">
        <f>'[1]Fresno 2010 Pay Sheet'!H11</f>
        <v>0</v>
      </c>
      <c r="K229" s="2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1.25" hidden="1">
      <c r="A230" s="1"/>
      <c r="E230" s="1" t="s">
        <v>405</v>
      </c>
      <c r="G230" s="1"/>
      <c r="H230" s="1"/>
      <c r="I230" s="1"/>
      <c r="J230" s="21"/>
      <c r="K230" s="2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1.25" hidden="1">
      <c r="A231" s="1"/>
      <c r="E231" s="1" t="s">
        <v>405</v>
      </c>
      <c r="G231" s="1"/>
      <c r="H231" s="1"/>
      <c r="I231" s="1"/>
      <c r="J231" s="21"/>
      <c r="K231" s="21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1.25" hidden="1">
      <c r="A232" s="1"/>
      <c r="E232" s="1" t="s">
        <v>406</v>
      </c>
      <c r="G232" s="1"/>
      <c r="H232" s="1"/>
      <c r="I232" s="1">
        <f>'[1]Fresno 2010 Main Page'!BM203</f>
        <v>0</v>
      </c>
      <c r="J232" s="21">
        <f>'[1]Fresno 2010 Pay Sheet'!H14</f>
        <v>0</v>
      </c>
      <c r="K232" s="2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1.25" hidden="1">
      <c r="A233" s="1"/>
      <c r="E233" s="1" t="s">
        <v>406</v>
      </c>
      <c r="G233" s="1"/>
      <c r="H233" s="1"/>
      <c r="I233" s="1"/>
      <c r="J233" s="21"/>
      <c r="K233" s="2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1.25" hidden="1">
      <c r="A234" s="1"/>
      <c r="E234" s="1" t="s">
        <v>406</v>
      </c>
      <c r="G234" s="1"/>
      <c r="H234" s="1"/>
      <c r="I234" s="1"/>
      <c r="J234" s="21"/>
      <c r="K234" s="21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1.25" hidden="1">
      <c r="A235" s="1"/>
      <c r="E235" s="1" t="s">
        <v>407</v>
      </c>
      <c r="G235" s="1"/>
      <c r="H235" s="1"/>
      <c r="I235" s="1">
        <f>'[1]Fresno 2010 Main Page'!BO203</f>
        <v>0</v>
      </c>
      <c r="J235" s="21">
        <f>'[1]Fresno 2010 Pay Sheet'!H15</f>
        <v>0</v>
      </c>
      <c r="K235" s="21"/>
      <c r="AE235" s="3"/>
      <c r="AF235" s="3"/>
      <c r="AG235" s="3"/>
      <c r="AH235" s="23"/>
      <c r="AI235" s="23"/>
      <c r="AJ235" s="23"/>
      <c r="AK235" s="23"/>
      <c r="AL235" s="23"/>
      <c r="AM235" s="23"/>
    </row>
    <row r="236" spans="1:39" ht="11.25" hidden="1">
      <c r="A236" s="1"/>
      <c r="E236" s="1" t="s">
        <v>407</v>
      </c>
      <c r="G236" s="1"/>
      <c r="H236" s="1"/>
      <c r="I236" s="1"/>
      <c r="J236" s="21"/>
      <c r="K236" s="21"/>
      <c r="AE236" s="3"/>
      <c r="AF236" s="3"/>
      <c r="AG236" s="3"/>
      <c r="AH236" s="23"/>
      <c r="AI236" s="23"/>
      <c r="AJ236" s="23"/>
      <c r="AK236" s="23"/>
      <c r="AL236" s="23"/>
      <c r="AM236" s="23"/>
    </row>
    <row r="237" spans="1:39" ht="11.25" hidden="1">
      <c r="A237" s="1"/>
      <c r="E237" s="1" t="s">
        <v>407</v>
      </c>
      <c r="G237" s="1"/>
      <c r="H237" s="1"/>
      <c r="I237" s="1"/>
      <c r="J237" s="21"/>
      <c r="K237" s="21"/>
      <c r="AE237" s="22"/>
      <c r="AF237" s="22"/>
      <c r="AG237" s="22"/>
      <c r="AH237" s="1"/>
      <c r="AI237" s="1"/>
      <c r="AJ237" s="1"/>
      <c r="AK237" s="1"/>
      <c r="AL237" s="1"/>
      <c r="AM237" s="1"/>
    </row>
    <row r="238" spans="1:39" ht="11.25" hidden="1">
      <c r="A238" s="1"/>
      <c r="E238" s="1" t="s">
        <v>408</v>
      </c>
      <c r="G238" s="1"/>
      <c r="H238" s="1"/>
      <c r="I238" s="1">
        <f>'[1]Fresno 2010 Main Page'!BQ203</f>
        <v>0</v>
      </c>
      <c r="J238" s="21">
        <f>'[1]Fresno 2010 Pay Sheet'!H12</f>
        <v>0</v>
      </c>
      <c r="K238" s="21"/>
      <c r="AE238" s="22"/>
      <c r="AF238" s="22"/>
      <c r="AG238" s="22"/>
      <c r="AH238" s="1"/>
      <c r="AI238" s="1"/>
      <c r="AJ238" s="1"/>
      <c r="AK238" s="1"/>
      <c r="AL238" s="1"/>
      <c r="AM238" s="1"/>
    </row>
    <row r="239" spans="1:39" ht="11.25" hidden="1">
      <c r="A239" s="1"/>
      <c r="E239" s="1" t="s">
        <v>408</v>
      </c>
      <c r="G239" s="1"/>
      <c r="H239" s="1"/>
      <c r="I239" s="1"/>
      <c r="J239" s="21"/>
      <c r="K239" s="21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1.25" hidden="1">
      <c r="A240" s="1"/>
      <c r="E240" s="1" t="s">
        <v>408</v>
      </c>
      <c r="G240" s="1"/>
      <c r="H240" s="1"/>
      <c r="I240" s="1"/>
      <c r="J240" s="21"/>
      <c r="K240" s="21"/>
      <c r="AE240" s="3"/>
      <c r="AF240" s="3"/>
      <c r="AG240" s="3"/>
      <c r="AH240" s="23"/>
      <c r="AI240" s="23"/>
      <c r="AJ240" s="23"/>
      <c r="AK240" s="23"/>
      <c r="AL240" s="23"/>
      <c r="AM240" s="23"/>
    </row>
    <row r="241" spans="1:39" ht="11.25" hidden="1">
      <c r="A241" s="1"/>
      <c r="E241" s="1" t="s">
        <v>409</v>
      </c>
      <c r="G241" s="1"/>
      <c r="H241" s="1"/>
      <c r="I241" s="1">
        <f>'[1]Fresno 2010 Main Page'!BS203</f>
        <v>0</v>
      </c>
      <c r="J241" s="21">
        <f>'[1]Fresno 2010 Pay Sheet'!H13</f>
        <v>0</v>
      </c>
      <c r="K241" s="21"/>
      <c r="AE241" s="3"/>
      <c r="AF241" s="3"/>
      <c r="AG241" s="3"/>
      <c r="AH241" s="23"/>
      <c r="AI241" s="23"/>
      <c r="AJ241" s="23"/>
      <c r="AK241" s="23"/>
      <c r="AL241" s="23"/>
      <c r="AM241" s="23"/>
    </row>
    <row r="242" spans="1:39" ht="11.25" hidden="1">
      <c r="A242" s="1"/>
      <c r="E242" s="1" t="s">
        <v>409</v>
      </c>
      <c r="G242" s="1"/>
      <c r="H242" s="1"/>
      <c r="I242" s="1"/>
      <c r="J242" s="21"/>
      <c r="K242" s="21"/>
      <c r="AE242" s="22"/>
      <c r="AF242" s="22"/>
      <c r="AG242" s="22"/>
      <c r="AH242" s="1"/>
      <c r="AI242" s="1"/>
      <c r="AJ242" s="1"/>
      <c r="AK242" s="1"/>
      <c r="AL242" s="1"/>
      <c r="AM242" s="1"/>
    </row>
    <row r="243" spans="1:39" ht="11.25" hidden="1">
      <c r="A243" s="1"/>
      <c r="E243" s="1" t="s">
        <v>409</v>
      </c>
      <c r="G243" s="1"/>
      <c r="H243" s="1"/>
      <c r="I243" s="1"/>
      <c r="J243" s="21"/>
      <c r="K243" s="21"/>
      <c r="AE243" s="24"/>
      <c r="AF243" s="24"/>
      <c r="AG243" s="24"/>
      <c r="AH243" s="1"/>
      <c r="AI243" s="1"/>
      <c r="AJ243" s="1"/>
      <c r="AK243" s="1"/>
      <c r="AL243" s="1"/>
      <c r="AM243" s="1"/>
    </row>
    <row r="244" spans="1:39" ht="11.25">
      <c r="A244" s="1">
        <f>'[1]Fresno 2010 Main Page'!BW205</f>
        <v>52</v>
      </c>
      <c r="B244" s="2" t="str">
        <f>VLOOKUP(A244,'[1]Fresno 2010 Main Page'!$A$3:$E$202,2)</f>
        <v>Eisenbarth, Terry</v>
      </c>
      <c r="C244" s="2" t="str">
        <f>VLOOKUP(A244,'[1]Fresno 2010 Main Page'!$A$3:$E$202,3)</f>
        <v>Great Falls</v>
      </c>
      <c r="D244" s="2" t="str">
        <f>VLOOKUP(A244,'[1]Fresno 2010 Main Page'!$A$3:$E$202,4)</f>
        <v>Eisenbarth, Cody</v>
      </c>
      <c r="E244" s="1" t="s">
        <v>410</v>
      </c>
      <c r="G244" s="1"/>
      <c r="H244" s="1"/>
      <c r="I244" s="1">
        <f>VLOOKUP(A244,'[1]Fresno 2010 Main Page'!$A$3:$AL$202,38)</f>
        <v>21</v>
      </c>
      <c r="J244" s="21">
        <f>'[1]Fresno 2010 Pay Sheet'!H16</f>
        <v>0</v>
      </c>
      <c r="K244" s="21"/>
      <c r="AE244" s="24"/>
      <c r="AF244" s="24"/>
      <c r="AG244" s="24"/>
      <c r="AH244" s="1"/>
      <c r="AI244" s="1"/>
      <c r="AJ244" s="1"/>
      <c r="AK244" s="1"/>
      <c r="AL244" s="1"/>
      <c r="AM244" s="1"/>
    </row>
    <row r="245" spans="1:39" ht="11.25">
      <c r="A245" s="1">
        <f>'[1]Fresno 2010 Main Page'!BX205</f>
        <v>5</v>
      </c>
      <c r="B245" s="2" t="str">
        <f>VLOOKUP(A245,'[1]Fresno 2010 Main Page'!$A$3:$E$202,2)</f>
        <v>McElvain, Mike</v>
      </c>
      <c r="C245" s="2" t="str">
        <f>VLOOKUP(A245,'[1]Fresno 2010 Main Page'!$A$3:$E$202,3)</f>
        <v>Billings</v>
      </c>
      <c r="D245" s="2" t="str">
        <f>VLOOKUP(A245,'[1]Fresno 2010 Main Page'!$A$3:$E$202,4)</f>
        <v>McElvain, Bobby</v>
      </c>
      <c r="E245" s="1" t="s">
        <v>411</v>
      </c>
      <c r="G245" s="1"/>
      <c r="H245" s="1"/>
      <c r="I245" s="1">
        <f>VLOOKUP(A245,'[1]Fresno 2010 Main Page'!$A$3:$AL$202,38)</f>
        <v>48</v>
      </c>
      <c r="J245" s="21">
        <f>'[1]Fresno 2010 Pay Sheet'!H17</f>
        <v>0</v>
      </c>
      <c r="K245" s="21"/>
      <c r="AE245" s="24"/>
      <c r="AF245" s="24"/>
      <c r="AG245" s="24"/>
      <c r="AH245" s="1"/>
      <c r="AI245" s="1"/>
      <c r="AJ245" s="1"/>
      <c r="AK245" s="1"/>
      <c r="AL245" s="1"/>
      <c r="AM245" s="1"/>
    </row>
    <row r="246" spans="1:39" ht="11.25">
      <c r="A246" s="1">
        <f>'[1]Fresno 2010 Day 1 Results'!BY205</f>
        <v>32</v>
      </c>
      <c r="B246" s="2" t="str">
        <f>VLOOKUP(A246,'[1]Fresno 2010 Main Page'!$A$3:$E$202,2)</f>
        <v>Rohlf, Tim</v>
      </c>
      <c r="C246" s="2" t="str">
        <f>VLOOKUP(A246,'[1]Fresno 2010 Main Page'!$A$3:$E$202,3)</f>
        <v>Great Falls</v>
      </c>
      <c r="D246" s="2" t="str">
        <f>VLOOKUP(A246,'[1]Fresno 2010 Main Page'!$A$3:$E$202,4)</f>
        <v>Rohlf, Colton</v>
      </c>
      <c r="E246" s="1" t="s">
        <v>412</v>
      </c>
      <c r="G246" s="1"/>
      <c r="H246" s="1"/>
      <c r="I246" s="1">
        <f>VLOOKUP(A246,'[1]Fresno 2010 Main Page'!$A$3:$AL$202,38)</f>
        <v>55</v>
      </c>
      <c r="J246" s="21">
        <f>'[1]Fresno 2010 Pay Sheet'!H18</f>
        <v>0</v>
      </c>
      <c r="K246" s="21"/>
      <c r="AE246" s="24"/>
      <c r="AF246" s="24"/>
      <c r="AG246" s="24"/>
      <c r="AH246" s="1"/>
      <c r="AI246" s="1"/>
      <c r="AJ246" s="1"/>
      <c r="AK246" s="1"/>
      <c r="AL246" s="1"/>
      <c r="AM246" s="1"/>
    </row>
    <row r="247" spans="1:39" ht="11.25">
      <c r="A247" s="1">
        <f>'[1]Fresno 2010 Main Page'!CB205</f>
        <v>11</v>
      </c>
      <c r="B247" s="2" t="str">
        <f>VLOOKUP(A247,'[1]Fresno 2010 Main Page'!$A$3:$E$202,2)</f>
        <v>Matson, Gordon</v>
      </c>
      <c r="C247" s="2" t="str">
        <f>VLOOKUP(A247,'[1]Fresno 2010 Main Page'!$A$3:$E$202,3)</f>
        <v>Ennis</v>
      </c>
      <c r="D247" s="2" t="str">
        <f>VLOOKUP(A247,'[1]Fresno 2010 Main Page'!$A$3:$E$202,4)</f>
        <v>Matson, Tanya</v>
      </c>
      <c r="E247" s="1" t="s">
        <v>413</v>
      </c>
      <c r="G247" s="1"/>
      <c r="H247" s="1"/>
      <c r="I247" s="1">
        <f>VLOOKUP(A247,'[1]Fresno 2010 Main Page'!$A$3:$AL$202,38)</f>
        <v>10</v>
      </c>
      <c r="J247" s="21">
        <f>'[1]Fresno 2010 Pay Sheet'!H19</f>
        <v>0</v>
      </c>
      <c r="K247" s="21"/>
      <c r="AE247" s="3" t="s">
        <v>400</v>
      </c>
      <c r="AF247" s="3"/>
      <c r="AG247" s="3"/>
      <c r="AH247" s="3">
        <f>'[1]Fresno 2010 Main Page'!$CI$204</f>
        <v>4</v>
      </c>
      <c r="AI247" s="3"/>
      <c r="AJ247" s="3">
        <f>'[1]Fresno 2010 Main Page'!$CO$204</f>
        <v>6</v>
      </c>
      <c r="AK247" s="3"/>
      <c r="AL247" s="3">
        <f>'[1]Fresno 2010 Main Page'!$CU$204</f>
        <v>8</v>
      </c>
      <c r="AM247" s="3"/>
    </row>
    <row r="248" spans="1:39" ht="11.25">
      <c r="A248" s="1">
        <f>'[1]Fresno 2010 Main Page'!CC205</f>
        <v>7</v>
      </c>
      <c r="B248" s="2" t="str">
        <f>VLOOKUP(A248,'[1]Fresno 2010 Main Page'!$A$3:$E$202,2)</f>
        <v>Perleberg, Gary</v>
      </c>
      <c r="C248" s="2" t="str">
        <f>VLOOKUP(A248,'[1]Fresno 2010 Main Page'!$A$3:$E$202,3)</f>
        <v>Bigfork</v>
      </c>
      <c r="D248" s="2" t="str">
        <f>VLOOKUP(A248,'[1]Fresno 2010 Main Page'!$A$3:$E$202,4)</f>
        <v>Perleberg, Margo</v>
      </c>
      <c r="E248" s="1" t="s">
        <v>414</v>
      </c>
      <c r="G248" s="1"/>
      <c r="H248" s="1"/>
      <c r="I248" s="1">
        <f>VLOOKUP(A248,'[1]Fresno 2010 Main Page'!$A$3:$AL$202,38)</f>
        <v>15</v>
      </c>
      <c r="J248" s="21">
        <f>'[1]Fresno 2010 Pay Sheet'!H20</f>
        <v>0</v>
      </c>
      <c r="K248" s="21"/>
      <c r="AE248" s="22"/>
      <c r="AF248" s="22"/>
      <c r="AG248" s="22"/>
      <c r="AH248" s="3"/>
      <c r="AI248" s="3"/>
      <c r="AJ248" s="3"/>
      <c r="AK248" s="3"/>
      <c r="AL248" s="3"/>
      <c r="AM248" s="3"/>
    </row>
    <row r="249" spans="1:39" ht="11.25">
      <c r="A249" s="1">
        <f>'[1]Fresno 2010 Main Page'!CD205</f>
        <v>78</v>
      </c>
      <c r="B249" s="2" t="str">
        <f>VLOOKUP(A249,'[1]Fresno 2010 Main Page'!$A$3:$E$202,2)</f>
        <v>Kolodejchuk, Arlen</v>
      </c>
      <c r="C249" s="2" t="str">
        <f>VLOOKUP(A249,'[1]Fresno 2010 Main Page'!$A$3:$E$202,3)</f>
        <v>Coram</v>
      </c>
      <c r="D249" s="2" t="str">
        <f>VLOOKUP(A249,'[1]Fresno 2010 Main Page'!$A$3:$E$202,4)</f>
        <v>Kolodejchuk, Shirley</v>
      </c>
      <c r="E249" s="1" t="s">
        <v>415</v>
      </c>
      <c r="G249" s="1"/>
      <c r="H249" s="1"/>
      <c r="I249" s="1">
        <f>VLOOKUP(A249,'[1]Fresno 2010 Main Page'!$A$3:$AL$202,38)</f>
        <v>30</v>
      </c>
      <c r="J249" s="21">
        <f>'[1]Fresno 2010 Pay Sheet'!H21</f>
        <v>0</v>
      </c>
      <c r="K249" s="21"/>
      <c r="AE249" s="22"/>
      <c r="AF249" s="22"/>
      <c r="AG249" s="22"/>
      <c r="AH249" s="3"/>
      <c r="AI249" s="3"/>
      <c r="AJ249" s="3"/>
      <c r="AK249" s="3"/>
      <c r="AL249" s="3"/>
      <c r="AM249" s="3"/>
    </row>
    <row r="250" spans="1:39" ht="11.25">
      <c r="A250" s="1">
        <f>'[1]Fresno 2010 Main Page'!AO205</f>
        <v>32</v>
      </c>
      <c r="B250" s="2" t="str">
        <f>VLOOKUP(A250,'[1]Fresno 2010 Main Page'!$A$3:$E$202,2)</f>
        <v>Rohlf, Tim</v>
      </c>
      <c r="C250" s="2" t="str">
        <f>VLOOKUP(A250,'[1]Fresno 2010 Main Page'!$A$3:$E$202,3)</f>
        <v>Great Falls</v>
      </c>
      <c r="D250" s="2" t="str">
        <f>VLOOKUP(A250,'[1]Fresno 2010 Main Page'!$A$3:$E$202,4)</f>
        <v>Rohlf, Colton</v>
      </c>
      <c r="E250" s="1" t="s">
        <v>416</v>
      </c>
      <c r="G250" s="1"/>
      <c r="H250" s="1"/>
      <c r="I250" s="1">
        <f>VLOOKUP(A250,'[1]Fresno 2010 Main Page'!$A$3:$AO$202,41)</f>
        <v>32</v>
      </c>
      <c r="J250" s="21">
        <f>'[1]Fresno 2010 Pay Sheet'!H22</f>
        <v>0</v>
      </c>
      <c r="K250" s="21"/>
      <c r="AE250" s="3" t="s">
        <v>393</v>
      </c>
      <c r="AF250" s="3"/>
      <c r="AG250" s="3"/>
      <c r="AH250" s="3">
        <f>'[1]Fresno 2010 Main Page'!$CJ$204</f>
        <v>46</v>
      </c>
      <c r="AI250" s="3"/>
      <c r="AJ250" s="3">
        <f>'[1]Fresno 2010 Main Page'!$CP$204</f>
        <v>38</v>
      </c>
      <c r="AK250" s="3"/>
      <c r="AL250" s="3">
        <f>'[1]Fresno 2010 Main Page'!$CV$204</f>
        <v>7</v>
      </c>
      <c r="AM250" s="3"/>
    </row>
    <row r="251" spans="1:39" ht="11.25">
      <c r="A251" s="1">
        <f>'[1]Fresno 2010 Main Page'!DD205</f>
        <v>16</v>
      </c>
      <c r="B251" s="2" t="str">
        <f>VLOOKUP(A251,'[1]Fresno 2010 Main Page'!$A$3:$E$202,2)</f>
        <v>Druyvestein, Ken</v>
      </c>
      <c r="C251" s="2" t="str">
        <f>VLOOKUP(A251,'[1]Fresno 2010 Main Page'!$A$3:$E$202,3)</f>
        <v>Polson</v>
      </c>
      <c r="D251" s="2" t="str">
        <f>VLOOKUP(A251,'[1]Fresno 2010 Main Page'!$A$3:$E$202,4)</f>
        <v>Wunderlich, Dick</v>
      </c>
      <c r="E251" s="1" t="s">
        <v>417</v>
      </c>
      <c r="G251" s="1"/>
      <c r="H251" s="1"/>
      <c r="I251" s="1">
        <f>VLOOKUP(A251,'[1]Fresno 2010 Main Page'!$A$3:$AL$202,38)</f>
        <v>1</v>
      </c>
      <c r="J251" s="21">
        <f>'[1]Fresno 2010 Pay Sheet'!H23</f>
        <v>0</v>
      </c>
      <c r="K251" s="21"/>
      <c r="AE251" s="3" t="s">
        <v>394</v>
      </c>
      <c r="AF251" s="3"/>
      <c r="AG251" s="3"/>
      <c r="AH251" s="3"/>
      <c r="AI251" s="3"/>
      <c r="AJ251" s="3"/>
      <c r="AK251" s="3"/>
      <c r="AL251" s="3">
        <f>'[1]Fresno 2010 Main Page'!$CW$204</f>
        <v>14</v>
      </c>
      <c r="AM251" s="3"/>
    </row>
    <row r="252" spans="6:39" ht="11.25">
      <c r="F252" s="24"/>
      <c r="G252" s="24"/>
      <c r="H252" s="24"/>
      <c r="J252" s="21"/>
      <c r="K252" s="21"/>
      <c r="AE252" s="3" t="s">
        <v>418</v>
      </c>
      <c r="AF252" s="3"/>
      <c r="AG252" s="3"/>
      <c r="AH252" s="3"/>
      <c r="AI252" s="3"/>
      <c r="AJ252" s="3"/>
      <c r="AK252" s="3"/>
      <c r="AL252" s="3">
        <f>'[1]Fresno 2010 Main Page'!$CX$204</f>
        <v>9</v>
      </c>
      <c r="AM252" s="3"/>
    </row>
    <row r="253" spans="6:39" ht="11.25">
      <c r="F253" s="24"/>
      <c r="G253" s="24"/>
      <c r="H253" s="24"/>
      <c r="J253" s="21"/>
      <c r="K253" s="21"/>
      <c r="AE253" s="3" t="s">
        <v>397</v>
      </c>
      <c r="AF253" s="3"/>
      <c r="AG253" s="3"/>
      <c r="AH253" s="3"/>
      <c r="AI253" s="3"/>
      <c r="AJ253" s="3"/>
      <c r="AK253" s="3"/>
      <c r="AL253" s="3">
        <f>'[1]Fresno 2010 Main Page'!$CY$204</f>
        <v>5</v>
      </c>
      <c r="AM253" s="3"/>
    </row>
    <row r="254" spans="6:39" ht="11.25">
      <c r="F254" s="24"/>
      <c r="G254" s="24"/>
      <c r="H254" s="24"/>
      <c r="J254" s="25"/>
      <c r="K254" s="25"/>
      <c r="AE254" s="3" t="s">
        <v>398</v>
      </c>
      <c r="AF254" s="3"/>
      <c r="AG254" s="3"/>
      <c r="AH254" s="3"/>
      <c r="AI254" s="3"/>
      <c r="AJ254" s="3"/>
      <c r="AK254" s="3"/>
      <c r="AL254" s="3">
        <f>'[1]Fresno 2010 Main Page'!$CZ$204</f>
        <v>4</v>
      </c>
      <c r="AM254" s="3"/>
    </row>
    <row r="255" spans="6:39" ht="11.25">
      <c r="F255" s="24"/>
      <c r="G255" s="24"/>
      <c r="H255" s="24"/>
      <c r="J255" s="25"/>
      <c r="K255" s="25"/>
      <c r="AE255" s="3" t="s">
        <v>419</v>
      </c>
      <c r="AF255" s="3"/>
      <c r="AG255" s="3"/>
      <c r="AH255" s="3"/>
      <c r="AI255" s="3"/>
      <c r="AJ255" s="3"/>
      <c r="AK255" s="3"/>
      <c r="AL255" s="3">
        <f>'[1]Fresno 2010 Main Page'!$DA$204</f>
        <v>26</v>
      </c>
      <c r="AM255" s="3"/>
    </row>
    <row r="256" spans="6:39" ht="11.25">
      <c r="F256" s="24"/>
      <c r="G256" s="24"/>
      <c r="H256" s="24"/>
      <c r="J256" s="25"/>
      <c r="K256" s="25"/>
      <c r="AE256" s="3" t="s">
        <v>420</v>
      </c>
      <c r="AF256" s="3"/>
      <c r="AG256" s="3"/>
      <c r="AH256" s="3">
        <f>'[1]Fresno 2010 Main Page'!$AP$203</f>
        <v>299</v>
      </c>
      <c r="AI256" s="3"/>
      <c r="AJ256" s="3">
        <f>'[1]Fresno 2010 Main Page'!$AS$203</f>
        <v>285</v>
      </c>
      <c r="AK256" s="3"/>
      <c r="AL256" s="3">
        <f>'[1]Fresno 2010 Main Page'!$AP$203+'[1]Fresno 2010 Main Page'!$AS$203</f>
        <v>584</v>
      </c>
      <c r="AM256" s="3"/>
    </row>
    <row r="257" spans="6:39" ht="11.25">
      <c r="F257" s="24"/>
      <c r="G257" s="24"/>
      <c r="H257" s="24"/>
      <c r="J257" s="25"/>
      <c r="K257" s="25"/>
      <c r="AE257" s="3" t="s">
        <v>421</v>
      </c>
      <c r="AF257" s="3"/>
      <c r="AG257" s="3"/>
      <c r="AH257" s="23">
        <f>'[1]Fresno 2010 Main Page'!$AP$204</f>
        <v>409.1699999999996</v>
      </c>
      <c r="AI257" s="23"/>
      <c r="AJ257" s="23">
        <f>'[1]Fresno 2010 Main Page'!$AS$204</f>
        <v>397.5099999999998</v>
      </c>
      <c r="AK257" s="23"/>
      <c r="AL257" s="23">
        <f>'[1]Fresno 2010 Main Page'!$AP$204+'[1]Fresno 2010 Main Page'!$AS$204</f>
        <v>806.6799999999994</v>
      </c>
      <c r="AM257" s="23"/>
    </row>
    <row r="258" spans="6:39" ht="11.25">
      <c r="F258" s="24"/>
      <c r="G258" s="24"/>
      <c r="H258" s="24"/>
      <c r="J258" s="25"/>
      <c r="K258" s="25"/>
      <c r="AE258" s="3" t="s">
        <v>422</v>
      </c>
      <c r="AF258" s="3"/>
      <c r="AG258" s="3"/>
      <c r="AH258" s="23">
        <f>'[1]Fresno 2010 Main Page'!$AP$204/'[1]Fresno 2010 Main Page'!$AP$203</f>
        <v>1.3684615384615373</v>
      </c>
      <c r="AI258" s="23"/>
      <c r="AJ258" s="23">
        <f>'[1]Fresno 2010 Main Page'!$AS$204/'[1]Fresno 2010 Main Page'!$AS$203</f>
        <v>1.3947719298245607</v>
      </c>
      <c r="AK258" s="23"/>
      <c r="AL258" s="23">
        <f>('[1]Fresno 2010 Main Page'!$AP$204+'[1]Fresno 2010 Main Page'!$AS$204)/('[1]Fresno 2010 Main Page'!$AP$203+'[1]Fresno 2010 Main Page'!$AS$203)</f>
        <v>1.3813013698630126</v>
      </c>
      <c r="AM258" s="23"/>
    </row>
    <row r="259" spans="6:39" ht="11.25">
      <c r="F259" s="24"/>
      <c r="G259" s="24"/>
      <c r="H259" s="24"/>
      <c r="J259" s="25"/>
      <c r="K259" s="25"/>
      <c r="AE259" s="22"/>
      <c r="AF259" s="22"/>
      <c r="AG259" s="22"/>
      <c r="AH259" s="1"/>
      <c r="AI259" s="1"/>
      <c r="AJ259" s="1"/>
      <c r="AK259" s="1"/>
      <c r="AL259" s="1"/>
      <c r="AM259" s="1"/>
    </row>
    <row r="260" spans="6:39" ht="11.25">
      <c r="F260" s="24"/>
      <c r="G260" s="24"/>
      <c r="H260" s="24"/>
      <c r="J260" s="25"/>
      <c r="K260" s="25"/>
      <c r="AE260" s="22"/>
      <c r="AF260" s="22"/>
      <c r="AG260" s="22"/>
      <c r="AH260" s="1"/>
      <c r="AI260" s="1"/>
      <c r="AJ260" s="1"/>
      <c r="AK260" s="1"/>
      <c r="AL260" s="1"/>
      <c r="AM260" s="1"/>
    </row>
    <row r="261" spans="6:39" ht="11.25">
      <c r="F261" s="24"/>
      <c r="G261" s="24"/>
      <c r="H261" s="24"/>
      <c r="J261" s="25"/>
      <c r="K261" s="25"/>
      <c r="AE261" s="22"/>
      <c r="AF261" s="22"/>
      <c r="AG261" s="22"/>
      <c r="AH261" s="3"/>
      <c r="AI261" s="3"/>
      <c r="AJ261" s="3"/>
      <c r="AK261" s="3"/>
      <c r="AL261" s="3"/>
      <c r="AM261" s="3"/>
    </row>
    <row r="262" spans="6:39" ht="11.25">
      <c r="F262" s="24"/>
      <c r="G262" s="24"/>
      <c r="H262" s="24"/>
      <c r="J262" s="25"/>
      <c r="K262" s="25"/>
      <c r="AE262" s="22"/>
      <c r="AF262" s="22"/>
      <c r="AG262" s="22"/>
      <c r="AH262" s="3"/>
      <c r="AI262" s="3"/>
      <c r="AJ262" s="3"/>
      <c r="AK262" s="3"/>
      <c r="AL262" s="3"/>
      <c r="AM262" s="3"/>
    </row>
    <row r="263" spans="6:39" ht="11.25">
      <c r="F263" s="22"/>
      <c r="G263" s="22"/>
      <c r="H263" s="22"/>
      <c r="AE263" s="22"/>
      <c r="AF263" s="22"/>
      <c r="AG263" s="22"/>
      <c r="AH263" s="3"/>
      <c r="AI263" s="3"/>
      <c r="AJ263" s="3"/>
      <c r="AK263" s="3"/>
      <c r="AL263" s="3"/>
      <c r="AM263" s="3"/>
    </row>
    <row r="265" spans="31:39" ht="11.25"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31:39" ht="11.25"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31:39" ht="11.25"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31:39" ht="11.25"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1:39" ht="11.25">
      <c r="K269" s="3"/>
      <c r="L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31:39" ht="11.25"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31:39" ht="11.25"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31:39" ht="11.25"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31:39" ht="11.25"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31:39" ht="11.25"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31:39" ht="11.25"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31:39" ht="11.25"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31:39" ht="11.25"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31:39" ht="11.25"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31:39" ht="11.25">
      <c r="AE279" s="3"/>
      <c r="AF279" s="3"/>
      <c r="AG279" s="3"/>
      <c r="AH279" s="23"/>
      <c r="AI279" s="23"/>
      <c r="AJ279" s="23"/>
      <c r="AK279" s="23"/>
      <c r="AL279" s="23"/>
      <c r="AM279" s="23"/>
    </row>
    <row r="280" spans="31:39" ht="11.25">
      <c r="AE280" s="3"/>
      <c r="AF280" s="3"/>
      <c r="AG280" s="3"/>
      <c r="AH280" s="23"/>
      <c r="AI280" s="23"/>
      <c r="AJ280" s="23"/>
      <c r="AK280" s="23"/>
      <c r="AL280" s="23"/>
      <c r="AM280" s="23"/>
    </row>
    <row r="281" spans="31:39" ht="11.25">
      <c r="AE281" s="22"/>
      <c r="AF281" s="22"/>
      <c r="AG281" s="22"/>
      <c r="AH281" s="1"/>
      <c r="AI281" s="1"/>
      <c r="AJ281" s="1"/>
      <c r="AK281" s="1"/>
      <c r="AL281" s="1"/>
      <c r="AM281" s="1"/>
    </row>
    <row r="282" spans="31:39" ht="11.25">
      <c r="AE282" s="22"/>
      <c r="AF282" s="22"/>
      <c r="AG282" s="22"/>
      <c r="AH282" s="1"/>
      <c r="AI282" s="1"/>
      <c r="AJ282" s="1"/>
      <c r="AK282" s="1"/>
      <c r="AL282" s="1"/>
      <c r="AM282" s="1"/>
    </row>
    <row r="288" spans="31:39" ht="11.25">
      <c r="AE288" s="24"/>
      <c r="AF288" s="24"/>
      <c r="AG288" s="24"/>
      <c r="AH288" s="24"/>
      <c r="AI288" s="24"/>
      <c r="AJ288" s="24"/>
      <c r="AK288" s="24"/>
      <c r="AL288" s="24"/>
      <c r="AM288" s="24"/>
    </row>
    <row r="289" spans="31:39" ht="11.25">
      <c r="AE289" s="24"/>
      <c r="AF289" s="24"/>
      <c r="AG289" s="24"/>
      <c r="AH289" s="24"/>
      <c r="AI289" s="24"/>
      <c r="AJ289" s="24"/>
      <c r="AK289" s="24"/>
      <c r="AL289" s="24"/>
      <c r="AM289" s="24"/>
    </row>
    <row r="290" spans="31:39" ht="11.25">
      <c r="AE290" s="24"/>
      <c r="AF290" s="24"/>
      <c r="AG290" s="24"/>
      <c r="AH290" s="24"/>
      <c r="AI290" s="24"/>
      <c r="AJ290" s="24"/>
      <c r="AK290" s="24"/>
      <c r="AL290" s="24"/>
      <c r="AM290" s="24"/>
    </row>
    <row r="291" spans="8:39" ht="11.25">
      <c r="H291" s="24"/>
      <c r="I291" s="24"/>
      <c r="J291" s="24"/>
      <c r="K291" s="24"/>
      <c r="L291" s="24"/>
      <c r="M291" s="24"/>
      <c r="N291" s="24"/>
      <c r="O291" s="24"/>
      <c r="P291" s="24"/>
      <c r="AE291" s="24"/>
      <c r="AF291" s="24"/>
      <c r="AG291" s="24"/>
      <c r="AH291" s="24"/>
      <c r="AI291" s="24"/>
      <c r="AJ291" s="24"/>
      <c r="AK291" s="24"/>
      <c r="AL291" s="24"/>
      <c r="AM291" s="24"/>
    </row>
    <row r="292" spans="8:39" ht="11.25">
      <c r="H292" s="24"/>
      <c r="I292" s="24"/>
      <c r="J292" s="24"/>
      <c r="K292" s="24"/>
      <c r="L292" s="24"/>
      <c r="M292" s="24"/>
      <c r="N292" s="24"/>
      <c r="O292" s="24"/>
      <c r="P292" s="24"/>
      <c r="AE292" s="24"/>
      <c r="AF292" s="24"/>
      <c r="AG292" s="24"/>
      <c r="AH292" s="24"/>
      <c r="AI292" s="24"/>
      <c r="AJ292" s="24"/>
      <c r="AK292" s="24"/>
      <c r="AL292" s="24"/>
      <c r="AM292" s="24"/>
    </row>
    <row r="293" spans="8:39" ht="11.25">
      <c r="H293" s="24"/>
      <c r="I293" s="24"/>
      <c r="J293" s="24"/>
      <c r="K293" s="24"/>
      <c r="L293" s="24"/>
      <c r="M293" s="24"/>
      <c r="N293" s="24"/>
      <c r="O293" s="24"/>
      <c r="P293" s="24"/>
      <c r="AE293" s="24"/>
      <c r="AF293" s="24"/>
      <c r="AG293" s="24"/>
      <c r="AH293" s="24"/>
      <c r="AI293" s="24"/>
      <c r="AJ293" s="24"/>
      <c r="AK293" s="24"/>
      <c r="AL293" s="24"/>
      <c r="AM293" s="24"/>
    </row>
    <row r="294" spans="8:39" ht="11.25">
      <c r="H294" s="24"/>
      <c r="I294" s="24"/>
      <c r="J294" s="24"/>
      <c r="K294" s="24"/>
      <c r="L294" s="24"/>
      <c r="M294" s="24"/>
      <c r="N294" s="24"/>
      <c r="O294" s="24"/>
      <c r="P294" s="24"/>
      <c r="AE294" s="24"/>
      <c r="AF294" s="24"/>
      <c r="AG294" s="24"/>
      <c r="AH294" s="24"/>
      <c r="AI294" s="24"/>
      <c r="AJ294" s="24"/>
      <c r="AK294" s="24"/>
      <c r="AL294" s="24"/>
      <c r="AM294" s="24"/>
    </row>
    <row r="295" spans="8:39" ht="11.25">
      <c r="H295" s="24"/>
      <c r="I295" s="24"/>
      <c r="J295" s="24"/>
      <c r="K295" s="24"/>
      <c r="L295" s="24"/>
      <c r="M295" s="24"/>
      <c r="N295" s="24"/>
      <c r="O295" s="24"/>
      <c r="P295" s="24"/>
      <c r="AE295" s="24"/>
      <c r="AF295" s="24"/>
      <c r="AG295" s="24"/>
      <c r="AH295" s="24"/>
      <c r="AI295" s="24"/>
      <c r="AJ295" s="24"/>
      <c r="AK295" s="24"/>
      <c r="AL295" s="24"/>
      <c r="AM295" s="24"/>
    </row>
    <row r="296" spans="8:39" ht="11.25">
      <c r="H296" s="24"/>
      <c r="I296" s="24"/>
      <c r="J296" s="24"/>
      <c r="K296" s="24"/>
      <c r="L296" s="24"/>
      <c r="M296" s="24"/>
      <c r="N296" s="24"/>
      <c r="O296" s="24"/>
      <c r="P296" s="24"/>
      <c r="AE296" s="24"/>
      <c r="AF296" s="24"/>
      <c r="AG296" s="24"/>
      <c r="AH296" s="24"/>
      <c r="AI296" s="24"/>
      <c r="AJ296" s="24"/>
      <c r="AK296" s="24"/>
      <c r="AL296" s="24"/>
      <c r="AM296" s="24"/>
    </row>
    <row r="297" spans="8:39" ht="11.25">
      <c r="H297" s="24"/>
      <c r="I297" s="24"/>
      <c r="J297" s="24"/>
      <c r="K297" s="24"/>
      <c r="L297" s="24"/>
      <c r="M297" s="24"/>
      <c r="N297" s="24"/>
      <c r="O297" s="24"/>
      <c r="P297" s="24"/>
      <c r="AE297" s="24"/>
      <c r="AF297" s="24"/>
      <c r="AG297" s="24"/>
      <c r="AH297" s="24"/>
      <c r="AI297" s="24"/>
      <c r="AJ297" s="24"/>
      <c r="AK297" s="24"/>
      <c r="AL297" s="24"/>
      <c r="AM297" s="24"/>
    </row>
    <row r="298" spans="8:39" ht="11.25">
      <c r="H298" s="24"/>
      <c r="I298" s="24"/>
      <c r="J298" s="24"/>
      <c r="K298" s="24"/>
      <c r="L298" s="24"/>
      <c r="M298" s="24"/>
      <c r="N298" s="24"/>
      <c r="O298" s="24"/>
      <c r="P298" s="24"/>
      <c r="AE298" s="24"/>
      <c r="AF298" s="24"/>
      <c r="AG298" s="24"/>
      <c r="AH298" s="24"/>
      <c r="AI298" s="24"/>
      <c r="AJ298" s="24"/>
      <c r="AK298" s="24"/>
      <c r="AL298" s="24"/>
      <c r="AM298" s="24"/>
    </row>
    <row r="299" spans="8:39" ht="11.25">
      <c r="H299" s="24"/>
      <c r="I299" s="24"/>
      <c r="J299" s="24"/>
      <c r="K299" s="24"/>
      <c r="L299" s="24"/>
      <c r="M299" s="24"/>
      <c r="N299" s="24"/>
      <c r="O299" s="24"/>
      <c r="P299" s="24"/>
      <c r="AE299" s="24"/>
      <c r="AF299" s="24"/>
      <c r="AG299" s="24"/>
      <c r="AH299" s="24"/>
      <c r="AI299" s="24"/>
      <c r="AJ299" s="24"/>
      <c r="AK299" s="24"/>
      <c r="AL299" s="24"/>
      <c r="AM299" s="24"/>
    </row>
    <row r="300" spans="8:39" ht="11.25">
      <c r="H300" s="24"/>
      <c r="I300" s="24"/>
      <c r="J300" s="24"/>
      <c r="K300" s="24"/>
      <c r="L300" s="24"/>
      <c r="M300" s="24"/>
      <c r="N300" s="24"/>
      <c r="O300" s="24"/>
      <c r="P300" s="24"/>
      <c r="AE300" s="24"/>
      <c r="AF300" s="24"/>
      <c r="AG300" s="24"/>
      <c r="AH300" s="24"/>
      <c r="AI300" s="24"/>
      <c r="AJ300" s="24"/>
      <c r="AK300" s="24"/>
      <c r="AL300" s="24"/>
      <c r="AM300" s="24"/>
    </row>
    <row r="301" spans="8:39" ht="11.25">
      <c r="H301" s="24"/>
      <c r="I301" s="24"/>
      <c r="J301" s="24"/>
      <c r="K301" s="24"/>
      <c r="L301" s="24"/>
      <c r="M301" s="24"/>
      <c r="N301" s="24"/>
      <c r="O301" s="24"/>
      <c r="P301" s="24"/>
      <c r="AE301" s="24"/>
      <c r="AF301" s="24"/>
      <c r="AG301" s="24"/>
      <c r="AH301" s="26"/>
      <c r="AI301" s="26"/>
      <c r="AJ301" s="26"/>
      <c r="AK301" s="26"/>
      <c r="AL301" s="26"/>
      <c r="AM301" s="26"/>
    </row>
    <row r="302" spans="8:39" ht="11.25">
      <c r="H302" s="24"/>
      <c r="I302" s="24"/>
      <c r="J302" s="24"/>
      <c r="K302" s="24"/>
      <c r="L302" s="24"/>
      <c r="M302" s="24"/>
      <c r="N302" s="24"/>
      <c r="O302" s="24"/>
      <c r="P302" s="24"/>
      <c r="AE302" s="24"/>
      <c r="AF302" s="24"/>
      <c r="AG302" s="24"/>
      <c r="AH302" s="26"/>
      <c r="AI302" s="26"/>
      <c r="AJ302" s="26"/>
      <c r="AK302" s="26"/>
      <c r="AL302" s="26"/>
      <c r="AM302" s="26"/>
    </row>
    <row r="303" spans="8:16" ht="11.25">
      <c r="H303" s="24"/>
      <c r="I303" s="24"/>
      <c r="J303" s="24"/>
      <c r="K303" s="24"/>
      <c r="L303" s="24"/>
      <c r="M303" s="24"/>
      <c r="N303" s="24"/>
      <c r="O303" s="24"/>
      <c r="P303" s="24"/>
    </row>
    <row r="304" spans="8:16" ht="11.25">
      <c r="H304" s="24"/>
      <c r="I304" s="24"/>
      <c r="J304" s="24"/>
      <c r="K304" s="26"/>
      <c r="L304" s="26"/>
      <c r="M304" s="26"/>
      <c r="N304" s="26"/>
      <c r="O304" s="26"/>
      <c r="P304" s="26"/>
    </row>
    <row r="305" spans="8:16" ht="11.25">
      <c r="H305" s="24"/>
      <c r="I305" s="24"/>
      <c r="J305" s="24"/>
      <c r="K305" s="26"/>
      <c r="L305" s="26"/>
      <c r="M305" s="26"/>
      <c r="N305" s="26"/>
      <c r="O305" s="26"/>
      <c r="P305" s="26"/>
    </row>
  </sheetData>
  <mergeCells count="280">
    <mergeCell ref="AE281:AG281"/>
    <mergeCell ref="AE282:AG282"/>
    <mergeCell ref="AE280:AG280"/>
    <mergeCell ref="AH280:AI280"/>
    <mergeCell ref="AJ280:AK280"/>
    <mergeCell ref="AL280:AM280"/>
    <mergeCell ref="AE279:AG279"/>
    <mergeCell ref="AH279:AI279"/>
    <mergeCell ref="AJ279:AK279"/>
    <mergeCell ref="AL279:AM279"/>
    <mergeCell ref="AE278:AG278"/>
    <mergeCell ref="AH278:AI278"/>
    <mergeCell ref="AJ278:AK278"/>
    <mergeCell ref="AL278:AM278"/>
    <mergeCell ref="AE277:AG277"/>
    <mergeCell ref="AH277:AI277"/>
    <mergeCell ref="AJ277:AK277"/>
    <mergeCell ref="AL277:AM277"/>
    <mergeCell ref="AE276:AG276"/>
    <mergeCell ref="AH276:AI276"/>
    <mergeCell ref="AJ276:AK276"/>
    <mergeCell ref="AL276:AM276"/>
    <mergeCell ref="AE275:AG275"/>
    <mergeCell ref="AH275:AI275"/>
    <mergeCell ref="AJ275:AK275"/>
    <mergeCell ref="AL275:AM275"/>
    <mergeCell ref="AE274:AG274"/>
    <mergeCell ref="AH274:AI274"/>
    <mergeCell ref="AJ274:AK274"/>
    <mergeCell ref="AL274:AM274"/>
    <mergeCell ref="AE273:AG273"/>
    <mergeCell ref="AH273:AI273"/>
    <mergeCell ref="AJ273:AK273"/>
    <mergeCell ref="AL273:AM273"/>
    <mergeCell ref="AE272:AG272"/>
    <mergeCell ref="AH272:AI272"/>
    <mergeCell ref="AJ272:AK272"/>
    <mergeCell ref="AL272:AM272"/>
    <mergeCell ref="AE271:AG271"/>
    <mergeCell ref="AH271:AI271"/>
    <mergeCell ref="AJ271:AK271"/>
    <mergeCell ref="AL271:AM271"/>
    <mergeCell ref="AL269:AM269"/>
    <mergeCell ref="AE270:AG270"/>
    <mergeCell ref="AH270:AI270"/>
    <mergeCell ref="AJ270:AK270"/>
    <mergeCell ref="AL270:AM270"/>
    <mergeCell ref="K269:L269"/>
    <mergeCell ref="AE269:AG269"/>
    <mergeCell ref="AH269:AI269"/>
    <mergeCell ref="AJ269:AK269"/>
    <mergeCell ref="AE268:AG268"/>
    <mergeCell ref="AH268:AI268"/>
    <mergeCell ref="AJ268:AK268"/>
    <mergeCell ref="AL268:AM268"/>
    <mergeCell ref="AE267:AG267"/>
    <mergeCell ref="AH267:AI267"/>
    <mergeCell ref="AJ267:AK267"/>
    <mergeCell ref="AL267:AM267"/>
    <mergeCell ref="AE266:AG266"/>
    <mergeCell ref="AH266:AI266"/>
    <mergeCell ref="AJ266:AK266"/>
    <mergeCell ref="AL266:AM266"/>
    <mergeCell ref="AL263:AM263"/>
    <mergeCell ref="AE265:AG265"/>
    <mergeCell ref="AH265:AI265"/>
    <mergeCell ref="AJ265:AK265"/>
    <mergeCell ref="AL265:AM265"/>
    <mergeCell ref="F263:H263"/>
    <mergeCell ref="AE263:AG263"/>
    <mergeCell ref="AH263:AI263"/>
    <mergeCell ref="AJ263:AK263"/>
    <mergeCell ref="AJ261:AK261"/>
    <mergeCell ref="AL261:AM261"/>
    <mergeCell ref="AE262:AG262"/>
    <mergeCell ref="AH262:AI262"/>
    <mergeCell ref="AJ262:AK262"/>
    <mergeCell ref="AL262:AM262"/>
    <mergeCell ref="AE259:AG259"/>
    <mergeCell ref="AE260:AG260"/>
    <mergeCell ref="AE261:AG261"/>
    <mergeCell ref="AH261:AI261"/>
    <mergeCell ref="AE258:AG258"/>
    <mergeCell ref="AH258:AI258"/>
    <mergeCell ref="AJ258:AK258"/>
    <mergeCell ref="AL258:AM258"/>
    <mergeCell ref="AE257:AG257"/>
    <mergeCell ref="AH257:AI257"/>
    <mergeCell ref="AJ257:AK257"/>
    <mergeCell ref="AL257:AM257"/>
    <mergeCell ref="AE256:AG256"/>
    <mergeCell ref="AH256:AI256"/>
    <mergeCell ref="AJ256:AK256"/>
    <mergeCell ref="AL256:AM256"/>
    <mergeCell ref="AE255:AG255"/>
    <mergeCell ref="AH255:AI255"/>
    <mergeCell ref="AJ255:AK255"/>
    <mergeCell ref="AL255:AM255"/>
    <mergeCell ref="AE254:AG254"/>
    <mergeCell ref="AH254:AI254"/>
    <mergeCell ref="AJ254:AK254"/>
    <mergeCell ref="AL254:AM254"/>
    <mergeCell ref="AL252:AM252"/>
    <mergeCell ref="J253:K253"/>
    <mergeCell ref="AE253:AG253"/>
    <mergeCell ref="AH253:AI253"/>
    <mergeCell ref="AJ253:AK253"/>
    <mergeCell ref="AL253:AM253"/>
    <mergeCell ref="J252:K252"/>
    <mergeCell ref="AE252:AG252"/>
    <mergeCell ref="AH252:AI252"/>
    <mergeCell ref="AJ252:AK252"/>
    <mergeCell ref="AL250:AM250"/>
    <mergeCell ref="J251:K251"/>
    <mergeCell ref="AE251:AG251"/>
    <mergeCell ref="AH251:AI251"/>
    <mergeCell ref="AJ251:AK251"/>
    <mergeCell ref="AL251:AM251"/>
    <mergeCell ref="J250:K250"/>
    <mergeCell ref="AE250:AG250"/>
    <mergeCell ref="AH250:AI250"/>
    <mergeCell ref="AJ250:AK250"/>
    <mergeCell ref="AL248:AM248"/>
    <mergeCell ref="J249:K249"/>
    <mergeCell ref="AE249:AG249"/>
    <mergeCell ref="AH249:AI249"/>
    <mergeCell ref="AJ249:AK249"/>
    <mergeCell ref="AL249:AM249"/>
    <mergeCell ref="J248:K248"/>
    <mergeCell ref="AE248:AG248"/>
    <mergeCell ref="AH248:AI248"/>
    <mergeCell ref="AJ248:AK248"/>
    <mergeCell ref="AE247:AG247"/>
    <mergeCell ref="AH247:AI247"/>
    <mergeCell ref="AJ247:AK247"/>
    <mergeCell ref="AL247:AM247"/>
    <mergeCell ref="J244:K244"/>
    <mergeCell ref="J245:K245"/>
    <mergeCell ref="J246:K246"/>
    <mergeCell ref="J247:K247"/>
    <mergeCell ref="AL241:AM241"/>
    <mergeCell ref="J242:K242"/>
    <mergeCell ref="AE242:AG242"/>
    <mergeCell ref="J243:K243"/>
    <mergeCell ref="J241:K241"/>
    <mergeCell ref="AE241:AG241"/>
    <mergeCell ref="AH241:AI241"/>
    <mergeCell ref="AJ241:AK241"/>
    <mergeCell ref="AL239:AM239"/>
    <mergeCell ref="J240:K240"/>
    <mergeCell ref="AE240:AG240"/>
    <mergeCell ref="AH240:AI240"/>
    <mergeCell ref="AJ240:AK240"/>
    <mergeCell ref="AL240:AM240"/>
    <mergeCell ref="J239:K239"/>
    <mergeCell ref="AE239:AG239"/>
    <mergeCell ref="AH239:AI239"/>
    <mergeCell ref="AJ239:AK239"/>
    <mergeCell ref="AL236:AM236"/>
    <mergeCell ref="J237:K237"/>
    <mergeCell ref="AE237:AG237"/>
    <mergeCell ref="J238:K238"/>
    <mergeCell ref="AE238:AG238"/>
    <mergeCell ref="J236:K236"/>
    <mergeCell ref="AE236:AG236"/>
    <mergeCell ref="AH236:AI236"/>
    <mergeCell ref="AJ236:AK236"/>
    <mergeCell ref="AL234:AM234"/>
    <mergeCell ref="J235:K235"/>
    <mergeCell ref="AE235:AG235"/>
    <mergeCell ref="AH235:AI235"/>
    <mergeCell ref="AJ235:AK235"/>
    <mergeCell ref="AL235:AM235"/>
    <mergeCell ref="J234:K234"/>
    <mergeCell ref="AE234:AG234"/>
    <mergeCell ref="AH234:AI234"/>
    <mergeCell ref="AJ234:AK234"/>
    <mergeCell ref="AJ231:AK231"/>
    <mergeCell ref="AL231:AM231"/>
    <mergeCell ref="J232:K232"/>
    <mergeCell ref="J233:K233"/>
    <mergeCell ref="J230:K230"/>
    <mergeCell ref="J231:K231"/>
    <mergeCell ref="AE231:AG231"/>
    <mergeCell ref="AH231:AI231"/>
    <mergeCell ref="AH228:AI228"/>
    <mergeCell ref="AJ228:AK228"/>
    <mergeCell ref="AL228:AM228"/>
    <mergeCell ref="J229:K229"/>
    <mergeCell ref="J226:K226"/>
    <mergeCell ref="J227:K227"/>
    <mergeCell ref="J228:K228"/>
    <mergeCell ref="AE228:AG228"/>
    <mergeCell ref="AL223:AM223"/>
    <mergeCell ref="J224:K224"/>
    <mergeCell ref="AE224:AG224"/>
    <mergeCell ref="J225:K225"/>
    <mergeCell ref="AE225:AG225"/>
    <mergeCell ref="J223:K223"/>
    <mergeCell ref="AE223:AG223"/>
    <mergeCell ref="AH223:AI223"/>
    <mergeCell ref="AJ223:AK223"/>
    <mergeCell ref="AL221:AM221"/>
    <mergeCell ref="J222:K222"/>
    <mergeCell ref="AE222:AG222"/>
    <mergeCell ref="AH222:AI222"/>
    <mergeCell ref="AJ222:AK222"/>
    <mergeCell ref="AL222:AM222"/>
    <mergeCell ref="J221:K221"/>
    <mergeCell ref="AE221:AG221"/>
    <mergeCell ref="AH221:AI221"/>
    <mergeCell ref="AJ221:AK221"/>
    <mergeCell ref="AL219:AM219"/>
    <mergeCell ref="J220:K220"/>
    <mergeCell ref="AE220:AG220"/>
    <mergeCell ref="AH220:AI220"/>
    <mergeCell ref="AJ220:AK220"/>
    <mergeCell ref="AL220:AM220"/>
    <mergeCell ref="J219:K219"/>
    <mergeCell ref="AE219:AG219"/>
    <mergeCell ref="AH219:AI219"/>
    <mergeCell ref="AJ219:AK219"/>
    <mergeCell ref="AL217:AM217"/>
    <mergeCell ref="J218:K218"/>
    <mergeCell ref="AE218:AG218"/>
    <mergeCell ref="AH218:AI218"/>
    <mergeCell ref="AJ218:AK218"/>
    <mergeCell ref="AL218:AM218"/>
    <mergeCell ref="J217:K217"/>
    <mergeCell ref="AE217:AG217"/>
    <mergeCell ref="AH217:AI217"/>
    <mergeCell ref="AJ217:AK217"/>
    <mergeCell ref="AL215:AM215"/>
    <mergeCell ref="J216:K216"/>
    <mergeCell ref="AE216:AG216"/>
    <mergeCell ref="AH216:AI216"/>
    <mergeCell ref="AJ216:AK216"/>
    <mergeCell ref="AL216:AM216"/>
    <mergeCell ref="J215:K215"/>
    <mergeCell ref="AE215:AG215"/>
    <mergeCell ref="AH215:AI215"/>
    <mergeCell ref="AJ215:AK215"/>
    <mergeCell ref="AL213:AM213"/>
    <mergeCell ref="J214:K214"/>
    <mergeCell ref="AE214:AG214"/>
    <mergeCell ref="AH214:AI214"/>
    <mergeCell ref="AJ214:AK214"/>
    <mergeCell ref="AL214:AM214"/>
    <mergeCell ref="J213:K213"/>
    <mergeCell ref="AE213:AG213"/>
    <mergeCell ref="AH213:AI213"/>
    <mergeCell ref="AJ213:AK213"/>
    <mergeCell ref="AL211:AM211"/>
    <mergeCell ref="J212:K212"/>
    <mergeCell ref="AE212:AG212"/>
    <mergeCell ref="AH212:AI212"/>
    <mergeCell ref="AJ212:AK212"/>
    <mergeCell ref="AL212:AM212"/>
    <mergeCell ref="J211:K211"/>
    <mergeCell ref="AE211:AG211"/>
    <mergeCell ref="AH211:AI211"/>
    <mergeCell ref="AJ211:AK211"/>
    <mergeCell ref="AL209:AM209"/>
    <mergeCell ref="J210:K210"/>
    <mergeCell ref="AE210:AG210"/>
    <mergeCell ref="AH210:AI210"/>
    <mergeCell ref="AJ210:AK210"/>
    <mergeCell ref="AL210:AM210"/>
    <mergeCell ref="J209:K209"/>
    <mergeCell ref="AE209:AG209"/>
    <mergeCell ref="AH209:AI209"/>
    <mergeCell ref="AJ209:AK209"/>
    <mergeCell ref="AE208:AG208"/>
    <mergeCell ref="AH208:AI208"/>
    <mergeCell ref="AJ208:AK208"/>
    <mergeCell ref="AL208:AM208"/>
    <mergeCell ref="G1:Q1"/>
    <mergeCell ref="S1:AC1"/>
    <mergeCell ref="B2:E2"/>
    <mergeCell ref="J208:K20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58"/>
  <sheetViews>
    <sheetView tabSelected="1" workbookViewId="0" topLeftCell="A1">
      <selection activeCell="AK3" sqref="AK3"/>
    </sheetView>
  </sheetViews>
  <sheetFormatPr defaultColWidth="9.140625" defaultRowHeight="12.75"/>
  <cols>
    <col min="1" max="1" width="8.8515625" style="12" customWidth="1"/>
    <col min="2" max="2" width="20.8515625" style="0" customWidth="1"/>
    <col min="3" max="3" width="13.7109375" style="0" customWidth="1"/>
    <col min="4" max="4" width="20.57421875" style="0" customWidth="1"/>
    <col min="5" max="5" width="19.140625" style="0" customWidth="1"/>
    <col min="6" max="6" width="6.28125" style="12" customWidth="1"/>
    <col min="7" max="7" width="8.57421875" style="0" customWidth="1"/>
    <col min="12" max="18" width="0" style="0" hidden="1" customWidth="1"/>
    <col min="24" max="30" width="0" style="0" hidden="1" customWidth="1"/>
    <col min="31" max="31" width="11.00390625" style="0" customWidth="1"/>
    <col min="32" max="32" width="9.57421875" style="12" customWidth="1"/>
    <col min="33" max="33" width="10.8515625" style="0" customWidth="1"/>
    <col min="34" max="34" width="12.8515625" style="0" customWidth="1"/>
    <col min="35" max="35" width="12.140625" style="12" customWidth="1"/>
    <col min="36" max="36" width="10.8515625" style="12" customWidth="1"/>
    <col min="37" max="37" width="13.28125" style="12" customWidth="1"/>
    <col min="38" max="38" width="15.8515625" style="12" customWidth="1"/>
  </cols>
  <sheetData>
    <row r="1" spans="1:34" ht="12.75">
      <c r="A1" s="27" t="s">
        <v>428</v>
      </c>
      <c r="F1" s="27" t="s">
        <v>426</v>
      </c>
      <c r="G1" s="29" t="s">
        <v>0</v>
      </c>
      <c r="H1" s="29"/>
      <c r="I1" s="30"/>
      <c r="J1" s="29"/>
      <c r="K1" s="29"/>
      <c r="S1" s="30" t="s">
        <v>1</v>
      </c>
      <c r="T1" s="30"/>
      <c r="U1" s="30"/>
      <c r="V1" s="30"/>
      <c r="W1" s="30"/>
      <c r="AE1" s="27" t="s">
        <v>429</v>
      </c>
      <c r="AF1" s="27" t="s">
        <v>427</v>
      </c>
      <c r="AH1" s="27" t="s">
        <v>429</v>
      </c>
    </row>
    <row r="2" spans="1:38" s="28" customFormat="1" ht="12.75">
      <c r="A2" s="33" t="s">
        <v>427</v>
      </c>
      <c r="B2" s="33" t="s">
        <v>424</v>
      </c>
      <c r="C2" s="33" t="s">
        <v>425</v>
      </c>
      <c r="D2" s="33" t="s">
        <v>424</v>
      </c>
      <c r="E2" s="33" t="s">
        <v>425</v>
      </c>
      <c r="F2" s="33" t="s">
        <v>4</v>
      </c>
      <c r="G2" s="34" t="s">
        <v>5</v>
      </c>
      <c r="H2" s="34" t="s">
        <v>6</v>
      </c>
      <c r="I2" s="34" t="s">
        <v>7</v>
      </c>
      <c r="J2" s="34" t="s">
        <v>8</v>
      </c>
      <c r="K2" s="34" t="s">
        <v>9</v>
      </c>
      <c r="L2" s="34" t="s">
        <v>10</v>
      </c>
      <c r="M2" s="34" t="s">
        <v>11</v>
      </c>
      <c r="N2" s="34" t="s">
        <v>12</v>
      </c>
      <c r="O2" s="34" t="s">
        <v>13</v>
      </c>
      <c r="P2" s="34" t="s">
        <v>14</v>
      </c>
      <c r="Q2" s="34" t="s">
        <v>15</v>
      </c>
      <c r="R2" s="34"/>
      <c r="S2" s="34" t="s">
        <v>5</v>
      </c>
      <c r="T2" s="34" t="s">
        <v>6</v>
      </c>
      <c r="U2" s="34" t="s">
        <v>7</v>
      </c>
      <c r="V2" s="34" t="s">
        <v>8</v>
      </c>
      <c r="W2" s="34" t="s">
        <v>9</v>
      </c>
      <c r="X2" s="34" t="s">
        <v>16</v>
      </c>
      <c r="Y2" s="34" t="s">
        <v>17</v>
      </c>
      <c r="Z2" s="34" t="s">
        <v>12</v>
      </c>
      <c r="AA2" s="34" t="s">
        <v>13</v>
      </c>
      <c r="AB2" s="34" t="s">
        <v>14</v>
      </c>
      <c r="AC2" s="34" t="s">
        <v>15</v>
      </c>
      <c r="AD2" s="34" t="s">
        <v>18</v>
      </c>
      <c r="AE2" s="33" t="s">
        <v>384</v>
      </c>
      <c r="AF2" s="33" t="s">
        <v>384</v>
      </c>
      <c r="AG2" s="34" t="s">
        <v>21</v>
      </c>
      <c r="AH2" s="33" t="s">
        <v>385</v>
      </c>
      <c r="AI2" s="33" t="s">
        <v>23</v>
      </c>
      <c r="AJ2" s="33" t="s">
        <v>24</v>
      </c>
      <c r="AK2" s="33" t="s">
        <v>25</v>
      </c>
      <c r="AL2" s="33" t="s">
        <v>430</v>
      </c>
    </row>
    <row r="3" spans="1:38" ht="12.75">
      <c r="A3" s="12">
        <v>1</v>
      </c>
      <c r="B3" t="s">
        <v>176</v>
      </c>
      <c r="C3" t="s">
        <v>177</v>
      </c>
      <c r="D3" t="s">
        <v>178</v>
      </c>
      <c r="E3" t="s">
        <v>122</v>
      </c>
      <c r="F3" s="12" t="s">
        <v>111</v>
      </c>
      <c r="G3">
        <v>1.12</v>
      </c>
      <c r="H3">
        <v>1.86</v>
      </c>
      <c r="I3">
        <v>1.44</v>
      </c>
      <c r="J3">
        <v>1.32</v>
      </c>
      <c r="K3">
        <v>1.32</v>
      </c>
      <c r="S3">
        <v>8.08</v>
      </c>
      <c r="T3">
        <v>1.09</v>
      </c>
      <c r="U3">
        <v>1.5</v>
      </c>
      <c r="V3">
        <v>1.06</v>
      </c>
      <c r="W3">
        <v>1.5</v>
      </c>
      <c r="AD3" t="s">
        <v>116</v>
      </c>
      <c r="AE3" s="12">
        <v>7.06</v>
      </c>
      <c r="AF3" s="12">
        <v>16</v>
      </c>
      <c r="AG3" s="31">
        <v>0</v>
      </c>
      <c r="AH3">
        <v>13.23</v>
      </c>
      <c r="AI3" s="12">
        <v>1</v>
      </c>
      <c r="AJ3" s="32">
        <v>900</v>
      </c>
      <c r="AK3" s="12">
        <v>20.29</v>
      </c>
      <c r="AL3" s="32">
        <v>2000</v>
      </c>
    </row>
    <row r="4" spans="1:38" ht="12.75">
      <c r="A4" s="12">
        <v>2</v>
      </c>
      <c r="B4" t="s">
        <v>353</v>
      </c>
      <c r="C4" t="s">
        <v>133</v>
      </c>
      <c r="D4" t="s">
        <v>354</v>
      </c>
      <c r="E4" t="s">
        <v>133</v>
      </c>
      <c r="F4" s="12" t="s">
        <v>111</v>
      </c>
      <c r="G4">
        <v>1.44</v>
      </c>
      <c r="H4">
        <v>1.24</v>
      </c>
      <c r="I4">
        <v>8.32</v>
      </c>
      <c r="J4">
        <v>1.78</v>
      </c>
      <c r="K4">
        <v>1.64</v>
      </c>
      <c r="S4">
        <v>1.18</v>
      </c>
      <c r="T4">
        <v>1.18</v>
      </c>
      <c r="U4">
        <v>1.09</v>
      </c>
      <c r="V4">
        <v>1.06</v>
      </c>
      <c r="W4">
        <v>1.09</v>
      </c>
      <c r="AD4" t="s">
        <v>355</v>
      </c>
      <c r="AE4" s="12">
        <v>14.42</v>
      </c>
      <c r="AF4" s="12">
        <v>1</v>
      </c>
      <c r="AG4" s="31">
        <v>900</v>
      </c>
      <c r="AH4">
        <v>5.6</v>
      </c>
      <c r="AI4" s="12">
        <v>39</v>
      </c>
      <c r="AJ4" s="32">
        <v>0</v>
      </c>
      <c r="AK4" s="12">
        <v>20.02</v>
      </c>
      <c r="AL4" s="32">
        <v>1500</v>
      </c>
    </row>
    <row r="5" spans="1:38" ht="12.75">
      <c r="A5" s="12">
        <v>3</v>
      </c>
      <c r="B5" t="s">
        <v>287</v>
      </c>
      <c r="C5" t="s">
        <v>185</v>
      </c>
      <c r="D5" t="s">
        <v>288</v>
      </c>
      <c r="E5" t="s">
        <v>206</v>
      </c>
      <c r="F5" s="12" t="s">
        <v>111</v>
      </c>
      <c r="G5">
        <v>1.64</v>
      </c>
      <c r="H5">
        <v>1.64</v>
      </c>
      <c r="I5">
        <v>3.24</v>
      </c>
      <c r="J5">
        <v>1.32</v>
      </c>
      <c r="K5">
        <v>1.86</v>
      </c>
      <c r="S5">
        <v>1.38</v>
      </c>
      <c r="T5">
        <v>1.86</v>
      </c>
      <c r="U5">
        <v>1.72</v>
      </c>
      <c r="V5">
        <v>1.32</v>
      </c>
      <c r="W5">
        <v>1.78</v>
      </c>
      <c r="AD5" t="s">
        <v>116</v>
      </c>
      <c r="AE5" s="12">
        <v>9.7</v>
      </c>
      <c r="AF5" s="12">
        <v>2</v>
      </c>
      <c r="AG5" s="31">
        <v>700</v>
      </c>
      <c r="AH5">
        <v>8.06</v>
      </c>
      <c r="AI5" s="12">
        <v>6</v>
      </c>
      <c r="AJ5" s="32">
        <v>300</v>
      </c>
      <c r="AK5" s="12">
        <v>17.76</v>
      </c>
      <c r="AL5" s="32">
        <v>1000</v>
      </c>
    </row>
    <row r="6" spans="1:38" ht="12.75">
      <c r="A6" s="12">
        <v>4</v>
      </c>
      <c r="B6" t="s">
        <v>179</v>
      </c>
      <c r="C6" t="s">
        <v>104</v>
      </c>
      <c r="D6" t="s">
        <v>180</v>
      </c>
      <c r="E6" t="s">
        <v>104</v>
      </c>
      <c r="F6" s="12" t="s">
        <v>111</v>
      </c>
      <c r="G6">
        <v>1.32</v>
      </c>
      <c r="H6">
        <v>1.09</v>
      </c>
      <c r="I6">
        <v>1.78</v>
      </c>
      <c r="J6">
        <v>1.44</v>
      </c>
      <c r="K6">
        <v>1.38</v>
      </c>
      <c r="S6">
        <v>1.24</v>
      </c>
      <c r="T6">
        <v>1.24</v>
      </c>
      <c r="U6">
        <v>1.58</v>
      </c>
      <c r="V6">
        <v>3.94</v>
      </c>
      <c r="W6">
        <v>1.32</v>
      </c>
      <c r="AD6" t="s">
        <v>107</v>
      </c>
      <c r="AE6" s="12">
        <v>7.01</v>
      </c>
      <c r="AF6" s="12">
        <v>17</v>
      </c>
      <c r="AG6" s="31">
        <v>0</v>
      </c>
      <c r="AH6">
        <v>9.32</v>
      </c>
      <c r="AI6" s="12">
        <v>2</v>
      </c>
      <c r="AJ6" s="32">
        <v>700</v>
      </c>
      <c r="AK6" s="12">
        <v>16.33</v>
      </c>
      <c r="AL6" s="32">
        <v>600</v>
      </c>
    </row>
    <row r="7" spans="1:38" ht="12.75">
      <c r="A7" s="12">
        <v>5</v>
      </c>
      <c r="B7" t="s">
        <v>223</v>
      </c>
      <c r="C7" t="s">
        <v>224</v>
      </c>
      <c r="D7" t="s">
        <v>225</v>
      </c>
      <c r="E7" t="s">
        <v>226</v>
      </c>
      <c r="F7" s="12" t="s">
        <v>111</v>
      </c>
      <c r="G7">
        <v>1.44</v>
      </c>
      <c r="H7">
        <v>1.38</v>
      </c>
      <c r="I7">
        <v>1.32</v>
      </c>
      <c r="J7">
        <v>1.58</v>
      </c>
      <c r="K7">
        <v>1.72</v>
      </c>
      <c r="S7">
        <v>1.5</v>
      </c>
      <c r="T7">
        <v>1.58</v>
      </c>
      <c r="U7">
        <v>1.58</v>
      </c>
      <c r="V7">
        <v>2.12</v>
      </c>
      <c r="W7">
        <v>1.78</v>
      </c>
      <c r="AD7" t="s">
        <v>227</v>
      </c>
      <c r="AE7" s="12">
        <v>7.44</v>
      </c>
      <c r="AF7" s="12">
        <v>8</v>
      </c>
      <c r="AG7" s="31">
        <v>200</v>
      </c>
      <c r="AH7">
        <v>8.56</v>
      </c>
      <c r="AI7" s="12">
        <v>4</v>
      </c>
      <c r="AJ7" s="32">
        <v>500</v>
      </c>
      <c r="AK7" s="12">
        <v>16</v>
      </c>
      <c r="AL7" s="32">
        <v>500</v>
      </c>
    </row>
    <row r="8" spans="1:38" ht="12.75">
      <c r="A8" s="12">
        <v>6</v>
      </c>
      <c r="B8" t="s">
        <v>155</v>
      </c>
      <c r="C8" t="s">
        <v>104</v>
      </c>
      <c r="D8" t="s">
        <v>156</v>
      </c>
      <c r="E8" t="s">
        <v>104</v>
      </c>
      <c r="F8" s="12" t="s">
        <v>111</v>
      </c>
      <c r="G8">
        <v>1.5</v>
      </c>
      <c r="H8">
        <v>1.09</v>
      </c>
      <c r="I8">
        <v>1.12</v>
      </c>
      <c r="J8">
        <v>1.38</v>
      </c>
      <c r="K8">
        <v>1.32</v>
      </c>
      <c r="S8">
        <v>2.52</v>
      </c>
      <c r="T8">
        <v>1.5</v>
      </c>
      <c r="U8">
        <v>1.58</v>
      </c>
      <c r="V8">
        <v>1.64</v>
      </c>
      <c r="W8">
        <v>1.44</v>
      </c>
      <c r="AD8" t="s">
        <v>116</v>
      </c>
      <c r="AE8" s="12">
        <v>6.41</v>
      </c>
      <c r="AF8" s="12">
        <v>31</v>
      </c>
      <c r="AG8" s="31">
        <v>0</v>
      </c>
      <c r="AH8">
        <v>8.68</v>
      </c>
      <c r="AI8" s="12">
        <v>3</v>
      </c>
      <c r="AJ8" s="32">
        <v>600</v>
      </c>
      <c r="AK8" s="12">
        <v>15.09</v>
      </c>
      <c r="AL8" s="32">
        <v>400</v>
      </c>
    </row>
    <row r="9" spans="1:38" ht="12.75">
      <c r="A9" s="12">
        <v>7</v>
      </c>
      <c r="B9" t="s">
        <v>245</v>
      </c>
      <c r="C9" t="s">
        <v>246</v>
      </c>
      <c r="D9" t="s">
        <v>247</v>
      </c>
      <c r="E9" t="s">
        <v>129</v>
      </c>
      <c r="F9" s="12" t="s">
        <v>111</v>
      </c>
      <c r="G9">
        <v>1.58</v>
      </c>
      <c r="H9">
        <v>1.38</v>
      </c>
      <c r="I9">
        <v>1.64</v>
      </c>
      <c r="J9">
        <v>1.32</v>
      </c>
      <c r="K9">
        <v>1.44</v>
      </c>
      <c r="S9">
        <v>1.64</v>
      </c>
      <c r="T9">
        <v>1.18</v>
      </c>
      <c r="U9">
        <v>1.5</v>
      </c>
      <c r="V9">
        <v>1.38</v>
      </c>
      <c r="W9">
        <v>1.58</v>
      </c>
      <c r="AD9" t="s">
        <v>116</v>
      </c>
      <c r="AE9" s="12">
        <v>7.36</v>
      </c>
      <c r="AF9" s="12">
        <v>11</v>
      </c>
      <c r="AG9" s="31">
        <v>100</v>
      </c>
      <c r="AH9">
        <v>7.28</v>
      </c>
      <c r="AI9" s="12">
        <v>13</v>
      </c>
      <c r="AJ9" s="32">
        <v>100</v>
      </c>
      <c r="AK9" s="12">
        <v>14.64</v>
      </c>
      <c r="AL9" s="32">
        <v>300</v>
      </c>
    </row>
    <row r="10" spans="1:38" ht="12.75">
      <c r="A10" s="12">
        <v>8</v>
      </c>
      <c r="B10" t="s">
        <v>205</v>
      </c>
      <c r="C10" t="s">
        <v>206</v>
      </c>
      <c r="D10" t="s">
        <v>207</v>
      </c>
      <c r="E10" t="s">
        <v>208</v>
      </c>
      <c r="F10" s="12" t="s">
        <v>111</v>
      </c>
      <c r="G10">
        <v>1.24</v>
      </c>
      <c r="H10">
        <v>1.38</v>
      </c>
      <c r="I10">
        <v>1.5</v>
      </c>
      <c r="J10">
        <v>1.09</v>
      </c>
      <c r="K10">
        <v>1.78</v>
      </c>
      <c r="S10">
        <v>1.72</v>
      </c>
      <c r="T10">
        <v>1.78</v>
      </c>
      <c r="U10">
        <v>1.5</v>
      </c>
      <c r="V10">
        <v>1.18</v>
      </c>
      <c r="W10">
        <v>1.44</v>
      </c>
      <c r="AD10" t="s">
        <v>116</v>
      </c>
      <c r="AE10" s="12">
        <v>6.99</v>
      </c>
      <c r="AF10" s="12">
        <v>18</v>
      </c>
      <c r="AG10" s="31">
        <v>0</v>
      </c>
      <c r="AH10">
        <v>7.62</v>
      </c>
      <c r="AI10" s="12">
        <v>9</v>
      </c>
      <c r="AJ10" s="32">
        <v>150</v>
      </c>
      <c r="AK10" s="12">
        <v>14.61</v>
      </c>
      <c r="AL10" s="32">
        <v>300</v>
      </c>
    </row>
    <row r="11" spans="1:38" ht="12.75">
      <c r="A11" s="12">
        <v>9</v>
      </c>
      <c r="B11" t="s">
        <v>313</v>
      </c>
      <c r="C11" t="s">
        <v>314</v>
      </c>
      <c r="D11" t="s">
        <v>315</v>
      </c>
      <c r="E11" t="s">
        <v>173</v>
      </c>
      <c r="F11" s="12" t="s">
        <v>111</v>
      </c>
      <c r="G11">
        <v>1.44</v>
      </c>
      <c r="H11">
        <v>1.78</v>
      </c>
      <c r="I11">
        <v>1.5</v>
      </c>
      <c r="J11">
        <v>1.44</v>
      </c>
      <c r="K11">
        <v>1.64</v>
      </c>
      <c r="S11">
        <v>1.24</v>
      </c>
      <c r="T11">
        <v>1.72</v>
      </c>
      <c r="U11">
        <v>1.24</v>
      </c>
      <c r="V11">
        <v>1.09</v>
      </c>
      <c r="W11">
        <v>1.32</v>
      </c>
      <c r="AD11" t="s">
        <v>116</v>
      </c>
      <c r="AE11" s="12">
        <v>7.8</v>
      </c>
      <c r="AF11" s="12">
        <v>6</v>
      </c>
      <c r="AG11" s="31">
        <v>300</v>
      </c>
      <c r="AH11">
        <v>6.61</v>
      </c>
      <c r="AI11" s="12">
        <v>22</v>
      </c>
      <c r="AJ11" s="32">
        <v>0</v>
      </c>
      <c r="AK11" s="12">
        <v>14.41</v>
      </c>
      <c r="AL11" s="32">
        <v>200</v>
      </c>
    </row>
    <row r="12" spans="1:38" ht="12.75">
      <c r="A12" s="12">
        <v>10</v>
      </c>
      <c r="B12" t="s">
        <v>165</v>
      </c>
      <c r="C12" t="s">
        <v>166</v>
      </c>
      <c r="D12" t="s">
        <v>167</v>
      </c>
      <c r="E12" t="s">
        <v>166</v>
      </c>
      <c r="F12" s="12" t="s">
        <v>131</v>
      </c>
      <c r="G12">
        <v>1.44</v>
      </c>
      <c r="H12">
        <v>1.24</v>
      </c>
      <c r="I12">
        <v>1.38</v>
      </c>
      <c r="J12">
        <v>1.32</v>
      </c>
      <c r="K12">
        <v>1.18</v>
      </c>
      <c r="S12">
        <v>1.44</v>
      </c>
      <c r="T12">
        <v>1.44</v>
      </c>
      <c r="U12">
        <v>1.5</v>
      </c>
      <c r="V12">
        <v>1.44</v>
      </c>
      <c r="W12">
        <v>1.5</v>
      </c>
      <c r="AD12" t="s">
        <v>116</v>
      </c>
      <c r="AE12" s="12">
        <v>6.56</v>
      </c>
      <c r="AF12" s="12">
        <v>29</v>
      </c>
      <c r="AG12" s="31">
        <v>0</v>
      </c>
      <c r="AH12">
        <v>7.32</v>
      </c>
      <c r="AI12" s="12">
        <v>11</v>
      </c>
      <c r="AJ12" s="32">
        <v>100</v>
      </c>
      <c r="AK12" s="12">
        <v>13.88</v>
      </c>
      <c r="AL12" s="32">
        <v>200</v>
      </c>
    </row>
    <row r="13" spans="1:38" ht="12.75">
      <c r="A13" s="12">
        <v>11</v>
      </c>
      <c r="B13" t="s">
        <v>248</v>
      </c>
      <c r="C13" t="s">
        <v>104</v>
      </c>
      <c r="D13" t="s">
        <v>249</v>
      </c>
      <c r="E13" t="s">
        <v>109</v>
      </c>
      <c r="F13" s="12" t="s">
        <v>111</v>
      </c>
      <c r="G13">
        <v>1.32</v>
      </c>
      <c r="H13">
        <v>1.32</v>
      </c>
      <c r="I13">
        <v>1.5</v>
      </c>
      <c r="J13">
        <v>1.32</v>
      </c>
      <c r="K13">
        <v>1.5</v>
      </c>
      <c r="S13">
        <v>1.24</v>
      </c>
      <c r="T13">
        <v>1.5</v>
      </c>
      <c r="U13">
        <v>1.03</v>
      </c>
      <c r="V13">
        <v>1.5</v>
      </c>
      <c r="W13">
        <v>1.38</v>
      </c>
      <c r="AD13" t="s">
        <v>116</v>
      </c>
      <c r="AE13" s="12">
        <v>6.96</v>
      </c>
      <c r="AF13" s="12">
        <v>19</v>
      </c>
      <c r="AG13" s="31">
        <v>0</v>
      </c>
      <c r="AH13">
        <v>6.65</v>
      </c>
      <c r="AI13" s="12">
        <v>21</v>
      </c>
      <c r="AJ13" s="32">
        <v>0</v>
      </c>
      <c r="AK13" s="12">
        <v>13.61</v>
      </c>
      <c r="AL13" s="32">
        <v>200</v>
      </c>
    </row>
    <row r="14" spans="1:38" ht="12.75">
      <c r="A14" s="12">
        <v>12</v>
      </c>
      <c r="B14" t="s">
        <v>356</v>
      </c>
      <c r="C14" t="s">
        <v>173</v>
      </c>
      <c r="D14" t="s">
        <v>357</v>
      </c>
      <c r="E14" t="s">
        <v>129</v>
      </c>
      <c r="F14" s="12" t="s">
        <v>111</v>
      </c>
      <c r="G14">
        <v>1.38</v>
      </c>
      <c r="H14">
        <v>2.22</v>
      </c>
      <c r="I14">
        <v>1.44</v>
      </c>
      <c r="J14">
        <v>1.78</v>
      </c>
      <c r="K14">
        <v>2.02</v>
      </c>
      <c r="S14">
        <v>1.94</v>
      </c>
      <c r="T14">
        <v>1.38</v>
      </c>
      <c r="U14">
        <v>1.44</v>
      </c>
      <c r="AD14" t="s">
        <v>358</v>
      </c>
      <c r="AE14" s="12">
        <v>8.84</v>
      </c>
      <c r="AF14" s="12">
        <v>3</v>
      </c>
      <c r="AG14" s="31">
        <v>600</v>
      </c>
      <c r="AH14">
        <v>4.76</v>
      </c>
      <c r="AI14" s="12">
        <v>45</v>
      </c>
      <c r="AJ14" s="32">
        <v>0</v>
      </c>
      <c r="AK14" s="12">
        <v>13.6</v>
      </c>
      <c r="AL14" s="32">
        <v>0</v>
      </c>
    </row>
    <row r="15" spans="1:38" ht="12.75">
      <c r="A15" s="12">
        <v>13</v>
      </c>
      <c r="B15" t="s">
        <v>172</v>
      </c>
      <c r="C15" t="s">
        <v>173</v>
      </c>
      <c r="D15" t="s">
        <v>174</v>
      </c>
      <c r="E15" t="s">
        <v>173</v>
      </c>
      <c r="F15" s="12" t="s">
        <v>111</v>
      </c>
      <c r="G15">
        <v>1.12</v>
      </c>
      <c r="H15">
        <v>1.18</v>
      </c>
      <c r="I15">
        <v>1.12</v>
      </c>
      <c r="J15">
        <v>1.38</v>
      </c>
      <c r="K15">
        <v>1.58</v>
      </c>
      <c r="S15">
        <v>1.38</v>
      </c>
      <c r="T15">
        <v>1.94</v>
      </c>
      <c r="U15">
        <v>1.32</v>
      </c>
      <c r="V15">
        <v>1.32</v>
      </c>
      <c r="W15">
        <v>1.24</v>
      </c>
      <c r="AD15" t="s">
        <v>175</v>
      </c>
      <c r="AE15" s="12">
        <v>6.38</v>
      </c>
      <c r="AF15" s="12">
        <v>32</v>
      </c>
      <c r="AG15" s="31">
        <v>0</v>
      </c>
      <c r="AH15">
        <v>7.2</v>
      </c>
      <c r="AI15" s="12">
        <v>15</v>
      </c>
      <c r="AJ15" s="32">
        <v>0</v>
      </c>
      <c r="AK15" s="12">
        <v>13.58</v>
      </c>
      <c r="AL15" s="32">
        <v>0</v>
      </c>
    </row>
    <row r="16" spans="1:38" ht="12.75">
      <c r="A16" s="12">
        <v>14</v>
      </c>
      <c r="B16" t="s">
        <v>212</v>
      </c>
      <c r="C16" t="s">
        <v>213</v>
      </c>
      <c r="D16" t="s">
        <v>214</v>
      </c>
      <c r="E16" t="s">
        <v>213</v>
      </c>
      <c r="F16" s="12" t="s">
        <v>111</v>
      </c>
      <c r="G16">
        <v>1.24</v>
      </c>
      <c r="H16">
        <v>1.24</v>
      </c>
      <c r="I16">
        <v>1.64</v>
      </c>
      <c r="J16">
        <v>1.5</v>
      </c>
      <c r="K16">
        <v>1.12</v>
      </c>
      <c r="S16">
        <v>1.32</v>
      </c>
      <c r="T16">
        <v>1.5</v>
      </c>
      <c r="U16">
        <v>1.58</v>
      </c>
      <c r="V16">
        <v>1.18</v>
      </c>
      <c r="W16">
        <v>1.24</v>
      </c>
      <c r="AD16" t="s">
        <v>116</v>
      </c>
      <c r="AE16" s="12">
        <v>6.74</v>
      </c>
      <c r="AF16" s="12">
        <v>23</v>
      </c>
      <c r="AG16" s="31">
        <v>0</v>
      </c>
      <c r="AH16">
        <v>6.82</v>
      </c>
      <c r="AI16" s="12">
        <v>18</v>
      </c>
      <c r="AJ16" s="32">
        <v>0</v>
      </c>
      <c r="AK16" s="12">
        <v>13.56</v>
      </c>
      <c r="AL16" s="32">
        <v>0</v>
      </c>
    </row>
    <row r="17" spans="1:38" ht="12.75">
      <c r="A17" s="12">
        <v>15</v>
      </c>
      <c r="B17" t="s">
        <v>209</v>
      </c>
      <c r="C17" t="s">
        <v>210</v>
      </c>
      <c r="D17" t="s">
        <v>211</v>
      </c>
      <c r="E17" t="s">
        <v>210</v>
      </c>
      <c r="F17" s="12" t="s">
        <v>131</v>
      </c>
      <c r="G17">
        <v>1.44</v>
      </c>
      <c r="H17">
        <v>1.44</v>
      </c>
      <c r="I17">
        <v>1.18</v>
      </c>
      <c r="J17">
        <v>1.18</v>
      </c>
      <c r="K17">
        <v>1.38</v>
      </c>
      <c r="S17">
        <v>1.09</v>
      </c>
      <c r="T17">
        <v>1.38</v>
      </c>
      <c r="U17">
        <v>1.64</v>
      </c>
      <c r="V17">
        <v>1.38</v>
      </c>
      <c r="W17">
        <v>1.32</v>
      </c>
      <c r="AD17" t="s">
        <v>188</v>
      </c>
      <c r="AE17" s="12">
        <v>6.62</v>
      </c>
      <c r="AF17" s="12">
        <v>26</v>
      </c>
      <c r="AG17" s="31">
        <v>0</v>
      </c>
      <c r="AH17">
        <v>6.81</v>
      </c>
      <c r="AI17" s="12">
        <v>19</v>
      </c>
      <c r="AJ17" s="32">
        <v>0</v>
      </c>
      <c r="AK17" s="12">
        <v>13.43</v>
      </c>
      <c r="AL17" s="32">
        <v>0</v>
      </c>
    </row>
    <row r="18" spans="1:38" ht="12.75">
      <c r="A18" s="12">
        <v>16</v>
      </c>
      <c r="B18" t="s">
        <v>316</v>
      </c>
      <c r="C18" t="s">
        <v>104</v>
      </c>
      <c r="D18" t="s">
        <v>317</v>
      </c>
      <c r="E18" t="s">
        <v>104</v>
      </c>
      <c r="F18" s="12" t="s">
        <v>111</v>
      </c>
      <c r="G18">
        <v>1.58</v>
      </c>
      <c r="H18">
        <v>1.44</v>
      </c>
      <c r="I18">
        <v>1.5</v>
      </c>
      <c r="J18">
        <v>1.24</v>
      </c>
      <c r="K18">
        <v>1.32</v>
      </c>
      <c r="S18">
        <v>1.06</v>
      </c>
      <c r="T18">
        <v>1.18</v>
      </c>
      <c r="U18">
        <v>1.09</v>
      </c>
      <c r="V18">
        <v>1.72</v>
      </c>
      <c r="W18">
        <v>1.09</v>
      </c>
      <c r="AD18" t="s">
        <v>116</v>
      </c>
      <c r="AE18" s="12">
        <v>7.08</v>
      </c>
      <c r="AF18" s="12">
        <v>14</v>
      </c>
      <c r="AG18" s="31">
        <v>0</v>
      </c>
      <c r="AH18">
        <v>6.14</v>
      </c>
      <c r="AI18" s="12">
        <v>30</v>
      </c>
      <c r="AJ18" s="32">
        <v>0</v>
      </c>
      <c r="AK18" s="12">
        <v>13.22</v>
      </c>
      <c r="AL18" s="32">
        <v>0</v>
      </c>
    </row>
    <row r="19" spans="1:38" ht="12.75">
      <c r="A19" s="12">
        <v>17</v>
      </c>
      <c r="B19" t="s">
        <v>191</v>
      </c>
      <c r="C19" t="s">
        <v>104</v>
      </c>
      <c r="D19" t="s">
        <v>192</v>
      </c>
      <c r="E19" t="s">
        <v>173</v>
      </c>
      <c r="F19" s="12" t="s">
        <v>111</v>
      </c>
      <c r="G19">
        <v>1.58</v>
      </c>
      <c r="H19">
        <v>1.38</v>
      </c>
      <c r="I19">
        <v>1.12</v>
      </c>
      <c r="J19">
        <v>1.18</v>
      </c>
      <c r="K19">
        <v>1.12</v>
      </c>
      <c r="S19">
        <v>1.5</v>
      </c>
      <c r="T19">
        <v>1.18</v>
      </c>
      <c r="U19">
        <v>1.5</v>
      </c>
      <c r="V19">
        <v>1.32</v>
      </c>
      <c r="W19">
        <v>1.18</v>
      </c>
      <c r="X19">
        <v>20.4</v>
      </c>
      <c r="AD19" t="s">
        <v>116</v>
      </c>
      <c r="AE19" s="12">
        <v>6.38</v>
      </c>
      <c r="AF19" s="12">
        <v>32</v>
      </c>
      <c r="AG19" s="31">
        <v>0</v>
      </c>
      <c r="AH19">
        <v>6.68</v>
      </c>
      <c r="AI19" s="12">
        <v>20</v>
      </c>
      <c r="AJ19" s="32">
        <v>0</v>
      </c>
      <c r="AK19" s="12">
        <v>13.06</v>
      </c>
      <c r="AL19" s="32">
        <v>0</v>
      </c>
    </row>
    <row r="20" spans="1:38" ht="12.75">
      <c r="A20" s="12">
        <v>18</v>
      </c>
      <c r="B20" t="s">
        <v>334</v>
      </c>
      <c r="C20" t="s">
        <v>335</v>
      </c>
      <c r="D20" t="s">
        <v>336</v>
      </c>
      <c r="E20" t="s">
        <v>335</v>
      </c>
      <c r="F20" s="12" t="s">
        <v>111</v>
      </c>
      <c r="G20">
        <v>1.5</v>
      </c>
      <c r="H20">
        <v>1.44</v>
      </c>
      <c r="I20">
        <v>1.44</v>
      </c>
      <c r="J20">
        <v>1.44</v>
      </c>
      <c r="K20">
        <v>1.32</v>
      </c>
      <c r="L20">
        <v>2.64</v>
      </c>
      <c r="S20">
        <v>1.03</v>
      </c>
      <c r="T20">
        <v>1.44</v>
      </c>
      <c r="U20">
        <v>1.18</v>
      </c>
      <c r="V20">
        <v>1.03</v>
      </c>
      <c r="W20">
        <v>1.12</v>
      </c>
      <c r="AD20" t="s">
        <v>116</v>
      </c>
      <c r="AE20" s="12">
        <v>7.14</v>
      </c>
      <c r="AF20" s="12">
        <v>12</v>
      </c>
      <c r="AG20" s="31">
        <v>100</v>
      </c>
      <c r="AH20">
        <v>5.8</v>
      </c>
      <c r="AI20" s="12">
        <v>35</v>
      </c>
      <c r="AJ20" s="32">
        <v>0</v>
      </c>
      <c r="AK20" s="12">
        <v>12.94</v>
      </c>
      <c r="AL20" s="32">
        <v>0</v>
      </c>
    </row>
    <row r="21" spans="1:38" ht="12.75">
      <c r="A21" s="12">
        <v>19</v>
      </c>
      <c r="B21" t="s">
        <v>135</v>
      </c>
      <c r="C21" t="s">
        <v>104</v>
      </c>
      <c r="D21" t="s">
        <v>136</v>
      </c>
      <c r="E21" t="s">
        <v>104</v>
      </c>
      <c r="F21" s="12" t="s">
        <v>111</v>
      </c>
      <c r="G21">
        <v>2.52</v>
      </c>
      <c r="H21">
        <v>1.44</v>
      </c>
      <c r="I21">
        <v>1.06</v>
      </c>
      <c r="S21">
        <v>5.1</v>
      </c>
      <c r="T21">
        <v>1.32</v>
      </c>
      <c r="U21">
        <v>1.5</v>
      </c>
      <c r="AD21" t="s">
        <v>116</v>
      </c>
      <c r="AE21" s="12">
        <v>5.02</v>
      </c>
      <c r="AF21" s="12">
        <v>49</v>
      </c>
      <c r="AG21" s="31">
        <v>0</v>
      </c>
      <c r="AH21">
        <v>7.92</v>
      </c>
      <c r="AI21" s="12">
        <v>7</v>
      </c>
      <c r="AJ21" s="32">
        <v>250</v>
      </c>
      <c r="AK21" s="12">
        <v>12.94</v>
      </c>
      <c r="AL21" s="32">
        <v>0</v>
      </c>
    </row>
    <row r="22" spans="1:38" ht="12.75">
      <c r="A22" s="12">
        <v>20</v>
      </c>
      <c r="B22" t="s">
        <v>200</v>
      </c>
      <c r="C22" t="s">
        <v>201</v>
      </c>
      <c r="D22" t="s">
        <v>202</v>
      </c>
      <c r="E22" t="s">
        <v>201</v>
      </c>
      <c r="F22" s="12" t="s">
        <v>111</v>
      </c>
      <c r="G22">
        <v>1.12</v>
      </c>
      <c r="H22">
        <v>1.44</v>
      </c>
      <c r="I22">
        <v>1.44</v>
      </c>
      <c r="J22">
        <v>1.18</v>
      </c>
      <c r="K22">
        <v>1.18</v>
      </c>
      <c r="S22">
        <v>1.44</v>
      </c>
      <c r="T22">
        <v>1.24</v>
      </c>
      <c r="U22">
        <v>1.24</v>
      </c>
      <c r="V22">
        <v>1.18</v>
      </c>
      <c r="W22">
        <v>1.32</v>
      </c>
      <c r="AD22" t="s">
        <v>107</v>
      </c>
      <c r="AE22" s="12">
        <v>6.36</v>
      </c>
      <c r="AF22" s="12">
        <v>35</v>
      </c>
      <c r="AG22" s="31">
        <v>0</v>
      </c>
      <c r="AH22">
        <v>6.42</v>
      </c>
      <c r="AI22" s="12">
        <v>24</v>
      </c>
      <c r="AJ22" s="32">
        <v>0</v>
      </c>
      <c r="AK22" s="12">
        <v>12.78</v>
      </c>
      <c r="AL22" s="32">
        <v>0</v>
      </c>
    </row>
    <row r="23" spans="1:38" ht="12.75">
      <c r="A23" s="12">
        <v>21</v>
      </c>
      <c r="B23" t="s">
        <v>292</v>
      </c>
      <c r="C23" t="s">
        <v>104</v>
      </c>
      <c r="D23" t="s">
        <v>293</v>
      </c>
      <c r="E23" t="s">
        <v>104</v>
      </c>
      <c r="F23" s="12" t="s">
        <v>106</v>
      </c>
      <c r="G23">
        <v>1.06</v>
      </c>
      <c r="H23">
        <v>1.24</v>
      </c>
      <c r="I23">
        <v>1.24</v>
      </c>
      <c r="J23">
        <v>1.38</v>
      </c>
      <c r="K23">
        <v>1.72</v>
      </c>
      <c r="S23">
        <v>1.12</v>
      </c>
      <c r="T23">
        <v>1.12</v>
      </c>
      <c r="U23">
        <v>1.32</v>
      </c>
      <c r="V23">
        <v>1.24</v>
      </c>
      <c r="W23">
        <v>1.32</v>
      </c>
      <c r="AD23" t="s">
        <v>294</v>
      </c>
      <c r="AE23" s="12">
        <v>6.64</v>
      </c>
      <c r="AF23" s="12">
        <v>25</v>
      </c>
      <c r="AG23" s="31">
        <v>0</v>
      </c>
      <c r="AH23">
        <v>6.12</v>
      </c>
      <c r="AI23" s="12">
        <v>31</v>
      </c>
      <c r="AJ23" s="32">
        <v>0</v>
      </c>
      <c r="AK23" s="12">
        <v>12.76</v>
      </c>
      <c r="AL23" s="32">
        <v>0</v>
      </c>
    </row>
    <row r="24" spans="1:38" ht="12.75">
      <c r="A24" s="12">
        <v>22</v>
      </c>
      <c r="B24" t="s">
        <v>215</v>
      </c>
      <c r="C24" t="s">
        <v>129</v>
      </c>
      <c r="D24" t="s">
        <v>216</v>
      </c>
      <c r="E24" t="s">
        <v>129</v>
      </c>
      <c r="F24" s="12" t="s">
        <v>111</v>
      </c>
      <c r="G24">
        <v>1.18</v>
      </c>
      <c r="H24">
        <v>1.38</v>
      </c>
      <c r="I24">
        <v>1.18</v>
      </c>
      <c r="J24">
        <v>1.32</v>
      </c>
      <c r="K24">
        <v>1.32</v>
      </c>
      <c r="L24">
        <v>2.76</v>
      </c>
      <c r="S24">
        <v>1.12</v>
      </c>
      <c r="T24">
        <v>1.78</v>
      </c>
      <c r="U24">
        <v>1.18</v>
      </c>
      <c r="V24">
        <v>1.09</v>
      </c>
      <c r="W24">
        <v>1.06</v>
      </c>
      <c r="AD24" t="s">
        <v>107</v>
      </c>
      <c r="AE24" s="12">
        <v>6.38</v>
      </c>
      <c r="AF24" s="12">
        <v>32</v>
      </c>
      <c r="AG24" s="31">
        <v>0</v>
      </c>
      <c r="AH24">
        <v>6.23</v>
      </c>
      <c r="AI24" s="12">
        <v>27</v>
      </c>
      <c r="AJ24" s="32">
        <v>0</v>
      </c>
      <c r="AK24" s="12">
        <v>12.61</v>
      </c>
      <c r="AL24" s="32">
        <v>0</v>
      </c>
    </row>
    <row r="25" spans="1:38" ht="12.75">
      <c r="A25" s="12">
        <v>23</v>
      </c>
      <c r="B25" t="s">
        <v>307</v>
      </c>
      <c r="C25" t="s">
        <v>275</v>
      </c>
      <c r="D25" t="s">
        <v>308</v>
      </c>
      <c r="E25" t="s">
        <v>309</v>
      </c>
      <c r="F25" s="12" t="s">
        <v>111</v>
      </c>
      <c r="G25">
        <v>1.32</v>
      </c>
      <c r="H25">
        <v>1.44</v>
      </c>
      <c r="I25">
        <v>1.12</v>
      </c>
      <c r="J25">
        <v>1.38</v>
      </c>
      <c r="K25">
        <v>1.5</v>
      </c>
      <c r="S25">
        <v>1.32</v>
      </c>
      <c r="T25">
        <v>1.03</v>
      </c>
      <c r="U25">
        <v>1.18</v>
      </c>
      <c r="V25">
        <v>1.12</v>
      </c>
      <c r="W25">
        <v>1.18</v>
      </c>
      <c r="AD25" t="s">
        <v>127</v>
      </c>
      <c r="AE25" s="12">
        <v>6.76</v>
      </c>
      <c r="AF25" s="12">
        <v>22</v>
      </c>
      <c r="AG25" s="31">
        <v>0</v>
      </c>
      <c r="AH25">
        <v>5.83</v>
      </c>
      <c r="AI25" s="12">
        <v>33</v>
      </c>
      <c r="AJ25" s="32">
        <v>0</v>
      </c>
      <c r="AK25" s="12">
        <v>12.59</v>
      </c>
      <c r="AL25" s="32">
        <v>0</v>
      </c>
    </row>
    <row r="26" spans="1:38" ht="12.75">
      <c r="A26" s="12">
        <v>24</v>
      </c>
      <c r="B26" t="s">
        <v>320</v>
      </c>
      <c r="C26" t="s">
        <v>185</v>
      </c>
      <c r="D26" t="s">
        <v>321</v>
      </c>
      <c r="E26" t="s">
        <v>151</v>
      </c>
      <c r="F26" s="12" t="s">
        <v>111</v>
      </c>
      <c r="G26">
        <v>1.86</v>
      </c>
      <c r="H26">
        <v>1.24</v>
      </c>
      <c r="I26">
        <v>1.18</v>
      </c>
      <c r="J26">
        <v>1.12</v>
      </c>
      <c r="K26">
        <v>1.38</v>
      </c>
      <c r="S26">
        <v>1.09</v>
      </c>
      <c r="T26">
        <v>1.18</v>
      </c>
      <c r="U26">
        <v>1.12</v>
      </c>
      <c r="V26">
        <v>1.06</v>
      </c>
      <c r="W26">
        <v>1.18</v>
      </c>
      <c r="AD26" t="s">
        <v>116</v>
      </c>
      <c r="AE26" s="12">
        <v>6.78</v>
      </c>
      <c r="AF26" s="12">
        <v>21</v>
      </c>
      <c r="AG26" s="31">
        <v>0</v>
      </c>
      <c r="AH26">
        <v>5.63</v>
      </c>
      <c r="AI26" s="12">
        <v>38</v>
      </c>
      <c r="AJ26" s="32">
        <v>0</v>
      </c>
      <c r="AK26" s="12">
        <v>12.41</v>
      </c>
      <c r="AL26" s="32">
        <v>0</v>
      </c>
    </row>
    <row r="27" spans="1:38" ht="12.75">
      <c r="A27" s="12">
        <v>25</v>
      </c>
      <c r="B27" t="s">
        <v>147</v>
      </c>
      <c r="C27" t="s">
        <v>148</v>
      </c>
      <c r="D27" t="s">
        <v>149</v>
      </c>
      <c r="E27" t="s">
        <v>148</v>
      </c>
      <c r="F27" s="12" t="s">
        <v>111</v>
      </c>
      <c r="G27">
        <v>1.64</v>
      </c>
      <c r="H27">
        <v>1.38</v>
      </c>
      <c r="I27">
        <v>1.06</v>
      </c>
      <c r="J27">
        <v>1.06</v>
      </c>
      <c r="S27">
        <v>1.32</v>
      </c>
      <c r="T27">
        <v>1.32</v>
      </c>
      <c r="U27">
        <v>1.32</v>
      </c>
      <c r="V27">
        <v>1.78</v>
      </c>
      <c r="W27">
        <v>1.32</v>
      </c>
      <c r="AE27" s="12">
        <v>5.14</v>
      </c>
      <c r="AF27" s="12">
        <v>48</v>
      </c>
      <c r="AG27" s="31">
        <v>0</v>
      </c>
      <c r="AH27">
        <v>7.06</v>
      </c>
      <c r="AI27" s="12">
        <v>16</v>
      </c>
      <c r="AJ27" s="32">
        <v>0</v>
      </c>
      <c r="AK27" s="12">
        <v>12.2</v>
      </c>
      <c r="AL27" s="32">
        <v>0</v>
      </c>
    </row>
    <row r="28" spans="1:38" ht="12.75">
      <c r="A28" s="12">
        <v>26</v>
      </c>
      <c r="B28" t="s">
        <v>168</v>
      </c>
      <c r="C28" t="s">
        <v>169</v>
      </c>
      <c r="D28" t="s">
        <v>170</v>
      </c>
      <c r="E28" t="s">
        <v>171</v>
      </c>
      <c r="F28" s="12" t="s">
        <v>111</v>
      </c>
      <c r="G28">
        <v>1.03</v>
      </c>
      <c r="H28">
        <v>1.24</v>
      </c>
      <c r="I28">
        <v>1.12</v>
      </c>
      <c r="J28">
        <v>1.03</v>
      </c>
      <c r="K28">
        <v>1.44</v>
      </c>
      <c r="S28">
        <v>1.18</v>
      </c>
      <c r="T28">
        <v>1.03</v>
      </c>
      <c r="U28">
        <v>1.94</v>
      </c>
      <c r="V28">
        <v>1.06</v>
      </c>
      <c r="W28">
        <v>1.09</v>
      </c>
      <c r="AD28" t="s">
        <v>120</v>
      </c>
      <c r="AE28" s="12">
        <v>5.86</v>
      </c>
      <c r="AF28" s="12">
        <v>43</v>
      </c>
      <c r="AG28" s="31">
        <v>0</v>
      </c>
      <c r="AH28">
        <v>6.3</v>
      </c>
      <c r="AI28" s="12">
        <v>25</v>
      </c>
      <c r="AJ28" s="32">
        <v>0</v>
      </c>
      <c r="AK28" s="12">
        <v>12.16</v>
      </c>
      <c r="AL28" s="32">
        <v>0</v>
      </c>
    </row>
    <row r="29" spans="1:38" ht="12.75">
      <c r="A29" s="12">
        <v>26</v>
      </c>
      <c r="B29" t="s">
        <v>238</v>
      </c>
      <c r="C29" t="s">
        <v>104</v>
      </c>
      <c r="D29" t="s">
        <v>239</v>
      </c>
      <c r="E29" t="s">
        <v>104</v>
      </c>
      <c r="F29" s="12" t="s">
        <v>111</v>
      </c>
      <c r="G29">
        <v>1.24</v>
      </c>
      <c r="H29">
        <v>1.12</v>
      </c>
      <c r="I29">
        <v>1.64</v>
      </c>
      <c r="J29">
        <v>1.18</v>
      </c>
      <c r="K29">
        <v>1.18</v>
      </c>
      <c r="S29">
        <v>1.09</v>
      </c>
      <c r="T29">
        <v>1.09</v>
      </c>
      <c r="U29">
        <v>1.18</v>
      </c>
      <c r="V29">
        <v>1.12</v>
      </c>
      <c r="W29">
        <v>1.32</v>
      </c>
      <c r="AD29" t="s">
        <v>107</v>
      </c>
      <c r="AE29" s="12">
        <v>6.36</v>
      </c>
      <c r="AF29" s="12">
        <v>35</v>
      </c>
      <c r="AG29" s="31">
        <v>0</v>
      </c>
      <c r="AH29">
        <v>5.8</v>
      </c>
      <c r="AI29" s="12">
        <v>34</v>
      </c>
      <c r="AJ29" s="32">
        <v>0</v>
      </c>
      <c r="AK29" s="12">
        <v>12.16</v>
      </c>
      <c r="AL29" s="32">
        <v>0</v>
      </c>
    </row>
    <row r="30" spans="1:38" ht="12.75">
      <c r="A30" s="12">
        <v>28</v>
      </c>
      <c r="B30" t="s">
        <v>322</v>
      </c>
      <c r="C30" t="s">
        <v>109</v>
      </c>
      <c r="D30" t="s">
        <v>323</v>
      </c>
      <c r="E30" t="s">
        <v>109</v>
      </c>
      <c r="F30" s="12" t="s">
        <v>111</v>
      </c>
      <c r="G30">
        <v>1.24</v>
      </c>
      <c r="H30">
        <v>1.18</v>
      </c>
      <c r="I30">
        <v>1.18</v>
      </c>
      <c r="J30">
        <v>1.58</v>
      </c>
      <c r="K30">
        <v>1.5</v>
      </c>
      <c r="S30">
        <v>1.38</v>
      </c>
      <c r="T30">
        <v>1.64</v>
      </c>
      <c r="U30">
        <v>1.24</v>
      </c>
      <c r="V30">
        <v>1.06</v>
      </c>
      <c r="AE30" s="12">
        <v>6.68</v>
      </c>
      <c r="AF30" s="12">
        <v>24</v>
      </c>
      <c r="AG30" s="31">
        <v>0</v>
      </c>
      <c r="AH30">
        <v>5.32</v>
      </c>
      <c r="AI30" s="12">
        <v>41</v>
      </c>
      <c r="AJ30" s="32">
        <v>0</v>
      </c>
      <c r="AK30" s="12">
        <v>12</v>
      </c>
      <c r="AL30" s="32">
        <v>0</v>
      </c>
    </row>
    <row r="31" spans="1:38" ht="12.75">
      <c r="A31" s="12">
        <v>29</v>
      </c>
      <c r="B31" t="s">
        <v>258</v>
      </c>
      <c r="C31" t="s">
        <v>104</v>
      </c>
      <c r="D31" t="s">
        <v>259</v>
      </c>
      <c r="E31" t="s">
        <v>104</v>
      </c>
      <c r="F31" s="12" t="s">
        <v>111</v>
      </c>
      <c r="G31">
        <v>1.5</v>
      </c>
      <c r="H31">
        <v>1.18</v>
      </c>
      <c r="I31">
        <v>1.32</v>
      </c>
      <c r="J31">
        <v>1.09</v>
      </c>
      <c r="K31">
        <v>1.24</v>
      </c>
      <c r="L31" t="s">
        <v>253</v>
      </c>
      <c r="S31">
        <v>1.12</v>
      </c>
      <c r="T31">
        <v>1.12</v>
      </c>
      <c r="U31">
        <v>1.09</v>
      </c>
      <c r="V31">
        <v>1.12</v>
      </c>
      <c r="W31">
        <v>1.09</v>
      </c>
      <c r="AD31" t="s">
        <v>116</v>
      </c>
      <c r="AE31" s="12">
        <v>6.33</v>
      </c>
      <c r="AF31" s="12">
        <v>37</v>
      </c>
      <c r="AG31" s="31">
        <v>0</v>
      </c>
      <c r="AH31">
        <v>5.54</v>
      </c>
      <c r="AI31" s="12">
        <v>40</v>
      </c>
      <c r="AJ31" s="32">
        <v>0</v>
      </c>
      <c r="AK31" s="12">
        <v>11.87</v>
      </c>
      <c r="AL31" s="32">
        <v>0</v>
      </c>
    </row>
    <row r="32" spans="1:38" ht="12.75">
      <c r="A32" s="12">
        <v>30</v>
      </c>
      <c r="B32" t="s">
        <v>318</v>
      </c>
      <c r="C32" t="s">
        <v>275</v>
      </c>
      <c r="D32" t="s">
        <v>319</v>
      </c>
      <c r="E32" t="s">
        <v>275</v>
      </c>
      <c r="F32" s="12" t="s">
        <v>131</v>
      </c>
      <c r="G32">
        <v>2.12</v>
      </c>
      <c r="H32">
        <v>1.06</v>
      </c>
      <c r="I32">
        <v>1.09</v>
      </c>
      <c r="J32">
        <v>1.18</v>
      </c>
      <c r="K32">
        <v>1.12</v>
      </c>
      <c r="S32">
        <v>1.24</v>
      </c>
      <c r="T32">
        <v>1.09</v>
      </c>
      <c r="U32">
        <v>1.86</v>
      </c>
      <c r="V32">
        <v>1.03</v>
      </c>
      <c r="AD32" t="s">
        <v>116</v>
      </c>
      <c r="AE32" s="12">
        <v>6.57</v>
      </c>
      <c r="AF32" s="12">
        <v>27</v>
      </c>
      <c r="AG32" s="31">
        <v>0</v>
      </c>
      <c r="AH32">
        <v>5.22</v>
      </c>
      <c r="AI32" s="12">
        <v>43</v>
      </c>
      <c r="AJ32" s="32">
        <v>0</v>
      </c>
      <c r="AK32" s="12">
        <v>11.79</v>
      </c>
      <c r="AL32" s="32">
        <v>0</v>
      </c>
    </row>
    <row r="33" spans="1:38" ht="12.75">
      <c r="A33" s="12">
        <v>31</v>
      </c>
      <c r="B33" t="s">
        <v>228</v>
      </c>
      <c r="C33" t="s">
        <v>213</v>
      </c>
      <c r="D33" t="s">
        <v>229</v>
      </c>
      <c r="E33" t="s">
        <v>213</v>
      </c>
      <c r="F33" s="12" t="s">
        <v>111</v>
      </c>
      <c r="G33">
        <v>1.12</v>
      </c>
      <c r="H33">
        <v>1.18</v>
      </c>
      <c r="I33">
        <v>1.38</v>
      </c>
      <c r="J33">
        <v>1.18</v>
      </c>
      <c r="K33">
        <v>1.18</v>
      </c>
      <c r="S33">
        <v>1</v>
      </c>
      <c r="T33">
        <v>1.06</v>
      </c>
      <c r="U33">
        <v>1.12</v>
      </c>
      <c r="V33">
        <v>1.09</v>
      </c>
      <c r="W33">
        <v>1.44</v>
      </c>
      <c r="AD33" t="s">
        <v>116</v>
      </c>
      <c r="AE33" s="12">
        <v>6.04</v>
      </c>
      <c r="AF33" s="12">
        <v>40</v>
      </c>
      <c r="AG33" s="31">
        <v>0</v>
      </c>
      <c r="AH33">
        <v>5.71</v>
      </c>
      <c r="AI33" s="12">
        <v>36</v>
      </c>
      <c r="AJ33" s="32">
        <v>0</v>
      </c>
      <c r="AK33" s="12">
        <v>11.75</v>
      </c>
      <c r="AL33" s="32">
        <v>0</v>
      </c>
    </row>
    <row r="34" spans="1:38" ht="12.75">
      <c r="A34" s="12">
        <v>32</v>
      </c>
      <c r="B34" t="s">
        <v>346</v>
      </c>
      <c r="C34" t="s">
        <v>104</v>
      </c>
      <c r="D34" t="s">
        <v>347</v>
      </c>
      <c r="E34" t="s">
        <v>104</v>
      </c>
      <c r="F34" s="12" t="s">
        <v>111</v>
      </c>
      <c r="G34">
        <v>1.5</v>
      </c>
      <c r="H34">
        <v>1.32</v>
      </c>
      <c r="I34">
        <v>1.38</v>
      </c>
      <c r="J34">
        <v>1.58</v>
      </c>
      <c r="K34">
        <v>1.32</v>
      </c>
      <c r="L34">
        <v>3.52</v>
      </c>
      <c r="S34">
        <v>1.64</v>
      </c>
      <c r="T34">
        <v>1.5</v>
      </c>
      <c r="U34">
        <v>1.5</v>
      </c>
      <c r="AD34" t="s">
        <v>175</v>
      </c>
      <c r="AE34" s="12">
        <v>7.1</v>
      </c>
      <c r="AF34" s="12">
        <v>13</v>
      </c>
      <c r="AG34" s="31">
        <v>100</v>
      </c>
      <c r="AH34">
        <v>4.64</v>
      </c>
      <c r="AI34" s="12">
        <v>46</v>
      </c>
      <c r="AJ34" s="32">
        <v>0</v>
      </c>
      <c r="AK34" s="12">
        <v>11.74</v>
      </c>
      <c r="AL34" s="32">
        <v>0</v>
      </c>
    </row>
    <row r="35" spans="1:38" ht="12.75">
      <c r="A35" s="12">
        <v>33</v>
      </c>
      <c r="B35" t="s">
        <v>121</v>
      </c>
      <c r="C35" t="s">
        <v>122</v>
      </c>
      <c r="D35" t="s">
        <v>123</v>
      </c>
      <c r="E35" t="s">
        <v>104</v>
      </c>
      <c r="F35" s="12" t="s">
        <v>111</v>
      </c>
      <c r="G35">
        <v>1.12</v>
      </c>
      <c r="H35">
        <v>1.09</v>
      </c>
      <c r="I35">
        <v>1.09</v>
      </c>
      <c r="S35">
        <v>1.64</v>
      </c>
      <c r="T35">
        <v>1.44</v>
      </c>
      <c r="U35">
        <v>1.5</v>
      </c>
      <c r="V35">
        <v>1.5</v>
      </c>
      <c r="W35">
        <v>1.64</v>
      </c>
      <c r="AE35" s="12">
        <v>3.3</v>
      </c>
      <c r="AF35" s="12">
        <v>58</v>
      </c>
      <c r="AG35" s="31">
        <v>0</v>
      </c>
      <c r="AH35">
        <v>7.72</v>
      </c>
      <c r="AI35" s="12">
        <v>8</v>
      </c>
      <c r="AJ35" s="32">
        <v>200</v>
      </c>
      <c r="AK35" s="12">
        <v>11.02</v>
      </c>
      <c r="AL35" s="32">
        <v>0</v>
      </c>
    </row>
    <row r="36" spans="1:38" ht="12.75">
      <c r="A36" s="12">
        <v>34</v>
      </c>
      <c r="B36" t="s">
        <v>359</v>
      </c>
      <c r="C36" t="s">
        <v>237</v>
      </c>
      <c r="D36" t="s">
        <v>360</v>
      </c>
      <c r="E36" t="s">
        <v>104</v>
      </c>
      <c r="F36" s="12" t="s">
        <v>111</v>
      </c>
      <c r="G36">
        <v>1.18</v>
      </c>
      <c r="H36">
        <v>1.38</v>
      </c>
      <c r="I36">
        <v>1.58</v>
      </c>
      <c r="J36">
        <v>1.64</v>
      </c>
      <c r="K36">
        <v>1.64</v>
      </c>
      <c r="S36">
        <v>1.03</v>
      </c>
      <c r="T36">
        <v>1.09</v>
      </c>
      <c r="U36">
        <v>1.44</v>
      </c>
      <c r="AD36" t="s">
        <v>116</v>
      </c>
      <c r="AE36" s="12">
        <v>7.42</v>
      </c>
      <c r="AF36" s="12">
        <v>9</v>
      </c>
      <c r="AG36" s="31">
        <v>150</v>
      </c>
      <c r="AH36">
        <v>3.56</v>
      </c>
      <c r="AI36" s="12">
        <v>51</v>
      </c>
      <c r="AJ36" s="32">
        <v>0</v>
      </c>
      <c r="AK36" s="12">
        <v>10.98</v>
      </c>
      <c r="AL36" s="32">
        <v>0</v>
      </c>
    </row>
    <row r="37" spans="1:38" ht="12.75">
      <c r="A37" s="12">
        <v>35</v>
      </c>
      <c r="B37" t="s">
        <v>366</v>
      </c>
      <c r="C37" t="s">
        <v>367</v>
      </c>
      <c r="D37" t="s">
        <v>368</v>
      </c>
      <c r="E37" t="s">
        <v>232</v>
      </c>
      <c r="F37" s="12" t="s">
        <v>111</v>
      </c>
      <c r="G37">
        <v>1.64</v>
      </c>
      <c r="H37">
        <v>1.32</v>
      </c>
      <c r="I37">
        <v>1.44</v>
      </c>
      <c r="J37">
        <v>1.72</v>
      </c>
      <c r="K37">
        <v>1.5</v>
      </c>
      <c r="L37">
        <v>2.42</v>
      </c>
      <c r="S37">
        <v>1.72</v>
      </c>
      <c r="T37">
        <v>1.32</v>
      </c>
      <c r="AD37" t="s">
        <v>299</v>
      </c>
      <c r="AE37" s="12">
        <v>7.62</v>
      </c>
      <c r="AF37" s="12">
        <v>7</v>
      </c>
      <c r="AG37" s="31">
        <v>250</v>
      </c>
      <c r="AH37">
        <v>3.04</v>
      </c>
      <c r="AI37" s="12">
        <v>57</v>
      </c>
      <c r="AJ37" s="32">
        <v>0</v>
      </c>
      <c r="AK37" s="12">
        <v>10.66</v>
      </c>
      <c r="AL37" s="32">
        <v>0</v>
      </c>
    </row>
    <row r="38" spans="1:38" ht="12.75">
      <c r="A38" s="12">
        <v>36</v>
      </c>
      <c r="B38" t="s">
        <v>184</v>
      </c>
      <c r="C38" t="s">
        <v>185</v>
      </c>
      <c r="D38" t="s">
        <v>186</v>
      </c>
      <c r="E38" t="s">
        <v>187</v>
      </c>
      <c r="F38" s="12" t="s">
        <v>111</v>
      </c>
      <c r="G38">
        <v>1.06</v>
      </c>
      <c r="H38">
        <v>1.18</v>
      </c>
      <c r="I38">
        <v>1.38</v>
      </c>
      <c r="J38">
        <v>1.06</v>
      </c>
      <c r="S38">
        <v>1.38</v>
      </c>
      <c r="T38">
        <v>1.06</v>
      </c>
      <c r="U38">
        <v>1.12</v>
      </c>
      <c r="V38">
        <v>1.03</v>
      </c>
      <c r="W38">
        <v>1.12</v>
      </c>
      <c r="AD38" t="s">
        <v>188</v>
      </c>
      <c r="AE38" s="12">
        <v>4.68</v>
      </c>
      <c r="AF38" s="12">
        <v>50</v>
      </c>
      <c r="AG38" s="31">
        <v>0</v>
      </c>
      <c r="AH38">
        <v>5.71</v>
      </c>
      <c r="AI38" s="12">
        <v>37</v>
      </c>
      <c r="AJ38" s="32">
        <v>0</v>
      </c>
      <c r="AK38" s="12">
        <v>10.39</v>
      </c>
      <c r="AL38" s="32">
        <v>0</v>
      </c>
    </row>
    <row r="39" spans="1:38" ht="12.75">
      <c r="A39" s="12">
        <v>37</v>
      </c>
      <c r="B39" t="s">
        <v>297</v>
      </c>
      <c r="C39" t="s">
        <v>109</v>
      </c>
      <c r="D39" t="s">
        <v>298</v>
      </c>
      <c r="E39" t="s">
        <v>109</v>
      </c>
      <c r="F39" s="12" t="s">
        <v>131</v>
      </c>
      <c r="G39">
        <v>1.32</v>
      </c>
      <c r="H39">
        <v>1.24</v>
      </c>
      <c r="I39">
        <v>1.18</v>
      </c>
      <c r="J39">
        <v>1.03</v>
      </c>
      <c r="K39">
        <v>1.24</v>
      </c>
      <c r="S39">
        <v>1.86</v>
      </c>
      <c r="T39">
        <v>1.06</v>
      </c>
      <c r="U39">
        <v>1.06</v>
      </c>
      <c r="AD39" t="s">
        <v>299</v>
      </c>
      <c r="AE39" s="12">
        <v>6.01</v>
      </c>
      <c r="AF39" s="12">
        <v>41</v>
      </c>
      <c r="AG39" s="31">
        <v>0</v>
      </c>
      <c r="AH39">
        <v>3.98</v>
      </c>
      <c r="AI39" s="12">
        <v>48</v>
      </c>
      <c r="AJ39" s="32">
        <v>0</v>
      </c>
      <c r="AK39" s="12">
        <v>9.99</v>
      </c>
      <c r="AL39" s="32">
        <v>0</v>
      </c>
    </row>
    <row r="40" spans="1:38" ht="12.75">
      <c r="A40" s="12">
        <v>38</v>
      </c>
      <c r="B40" t="s">
        <v>374</v>
      </c>
      <c r="C40" t="s">
        <v>173</v>
      </c>
      <c r="D40" t="s">
        <v>375</v>
      </c>
      <c r="E40" t="s">
        <v>173</v>
      </c>
      <c r="F40" s="12" t="s">
        <v>111</v>
      </c>
      <c r="G40">
        <v>1.5</v>
      </c>
      <c r="H40">
        <v>1.78</v>
      </c>
      <c r="I40">
        <v>1.72</v>
      </c>
      <c r="J40">
        <v>1.5</v>
      </c>
      <c r="K40">
        <v>1.58</v>
      </c>
      <c r="S40">
        <v>1.78</v>
      </c>
      <c r="AD40" t="s">
        <v>116</v>
      </c>
      <c r="AE40" s="12">
        <v>8.08</v>
      </c>
      <c r="AF40" s="12">
        <v>5</v>
      </c>
      <c r="AG40" s="31">
        <v>400</v>
      </c>
      <c r="AH40">
        <v>1.78</v>
      </c>
      <c r="AI40" s="12">
        <v>73</v>
      </c>
      <c r="AJ40" s="32">
        <v>0</v>
      </c>
      <c r="AK40" s="12">
        <v>9.86</v>
      </c>
      <c r="AL40" s="32">
        <v>0</v>
      </c>
    </row>
    <row r="41" spans="1:38" ht="12.75">
      <c r="A41" s="12">
        <v>39</v>
      </c>
      <c r="B41" t="s">
        <v>124</v>
      </c>
      <c r="C41" t="s">
        <v>125</v>
      </c>
      <c r="D41" t="s">
        <v>126</v>
      </c>
      <c r="E41" t="s">
        <v>125</v>
      </c>
      <c r="F41" s="12" t="s">
        <v>111</v>
      </c>
      <c r="G41">
        <v>1.12</v>
      </c>
      <c r="H41">
        <v>1.32</v>
      </c>
      <c r="S41">
        <v>1.94</v>
      </c>
      <c r="T41">
        <v>1.5</v>
      </c>
      <c r="U41">
        <v>1.24</v>
      </c>
      <c r="V41">
        <v>1.24</v>
      </c>
      <c r="W41">
        <v>1.38</v>
      </c>
      <c r="AD41" t="s">
        <v>127</v>
      </c>
      <c r="AE41" s="12">
        <v>2.44</v>
      </c>
      <c r="AF41" s="12">
        <v>62</v>
      </c>
      <c r="AG41" s="31">
        <v>0</v>
      </c>
      <c r="AH41">
        <v>7.3</v>
      </c>
      <c r="AI41" s="12">
        <v>12</v>
      </c>
      <c r="AJ41" s="32">
        <v>100</v>
      </c>
      <c r="AK41" s="12">
        <v>9.74</v>
      </c>
      <c r="AL41" s="32">
        <v>0</v>
      </c>
    </row>
    <row r="42" spans="1:38" ht="12.75">
      <c r="A42" s="12">
        <v>39</v>
      </c>
      <c r="B42" t="s">
        <v>379</v>
      </c>
      <c r="C42" t="s">
        <v>213</v>
      </c>
      <c r="D42" t="s">
        <v>380</v>
      </c>
      <c r="E42" t="s">
        <v>213</v>
      </c>
      <c r="F42" s="12" t="s">
        <v>111</v>
      </c>
      <c r="G42">
        <v>1.44</v>
      </c>
      <c r="H42">
        <v>1.44</v>
      </c>
      <c r="I42">
        <v>1.03</v>
      </c>
      <c r="J42">
        <v>4.74</v>
      </c>
      <c r="S42">
        <v>1.09</v>
      </c>
      <c r="AD42" t="s">
        <v>381</v>
      </c>
      <c r="AE42" s="12">
        <v>8.65</v>
      </c>
      <c r="AF42" s="12">
        <v>4</v>
      </c>
      <c r="AG42" s="31">
        <v>500</v>
      </c>
      <c r="AH42">
        <v>1.09</v>
      </c>
      <c r="AI42" s="12">
        <v>81</v>
      </c>
      <c r="AJ42" s="32">
        <v>0</v>
      </c>
      <c r="AK42" s="12">
        <v>9.74</v>
      </c>
      <c r="AL42" s="32">
        <v>0</v>
      </c>
    </row>
    <row r="43" spans="1:38" ht="12.75">
      <c r="A43" s="12">
        <v>41</v>
      </c>
      <c r="B43" t="s">
        <v>108</v>
      </c>
      <c r="C43" t="s">
        <v>109</v>
      </c>
      <c r="D43" t="s">
        <v>110</v>
      </c>
      <c r="E43" t="s">
        <v>109</v>
      </c>
      <c r="F43" s="12" t="s">
        <v>111</v>
      </c>
      <c r="G43">
        <v>1.44</v>
      </c>
      <c r="S43">
        <v>1.32</v>
      </c>
      <c r="T43">
        <v>2.64</v>
      </c>
      <c r="U43">
        <v>1.38</v>
      </c>
      <c r="V43">
        <v>1.5</v>
      </c>
      <c r="W43">
        <v>1.24</v>
      </c>
      <c r="AD43" t="s">
        <v>107</v>
      </c>
      <c r="AE43" s="12">
        <v>1.44</v>
      </c>
      <c r="AF43" s="12">
        <v>68</v>
      </c>
      <c r="AG43" s="31">
        <v>0</v>
      </c>
      <c r="AH43">
        <v>8.08</v>
      </c>
      <c r="AI43" s="12">
        <v>5</v>
      </c>
      <c r="AJ43" s="32">
        <v>400</v>
      </c>
      <c r="AK43" s="12">
        <v>9.52</v>
      </c>
      <c r="AL43" s="32">
        <v>0</v>
      </c>
    </row>
    <row r="44" spans="1:38" ht="12.75">
      <c r="A44" s="12">
        <v>42</v>
      </c>
      <c r="B44" t="s">
        <v>361</v>
      </c>
      <c r="C44" t="s">
        <v>109</v>
      </c>
      <c r="D44" t="s">
        <v>362</v>
      </c>
      <c r="E44" t="s">
        <v>109</v>
      </c>
      <c r="F44" s="12" t="s">
        <v>111</v>
      </c>
      <c r="G44">
        <v>1.24</v>
      </c>
      <c r="H44">
        <v>1.44</v>
      </c>
      <c r="I44">
        <v>1.5</v>
      </c>
      <c r="J44">
        <v>1.5</v>
      </c>
      <c r="K44">
        <v>1.24</v>
      </c>
      <c r="S44">
        <v>1.12</v>
      </c>
      <c r="T44">
        <v>1.24</v>
      </c>
      <c r="AD44" t="s">
        <v>116</v>
      </c>
      <c r="AE44" s="12">
        <v>6.92</v>
      </c>
      <c r="AF44" s="12">
        <v>20</v>
      </c>
      <c r="AG44" s="31">
        <v>0</v>
      </c>
      <c r="AH44">
        <v>2.36</v>
      </c>
      <c r="AI44" s="12">
        <v>66</v>
      </c>
      <c r="AJ44" s="32">
        <v>0</v>
      </c>
      <c r="AK44" s="12">
        <v>9.28</v>
      </c>
      <c r="AL44" s="32">
        <v>0</v>
      </c>
    </row>
    <row r="45" spans="1:38" ht="12.75">
      <c r="A45" s="12">
        <v>43</v>
      </c>
      <c r="B45" t="s">
        <v>372</v>
      </c>
      <c r="C45" t="s">
        <v>314</v>
      </c>
      <c r="D45" t="s">
        <v>373</v>
      </c>
      <c r="E45" t="s">
        <v>173</v>
      </c>
      <c r="F45" s="12" t="s">
        <v>111</v>
      </c>
      <c r="G45">
        <v>1.03</v>
      </c>
      <c r="H45">
        <v>1.12</v>
      </c>
      <c r="I45">
        <v>2.12</v>
      </c>
      <c r="J45">
        <v>1.64</v>
      </c>
      <c r="K45">
        <v>1.5</v>
      </c>
      <c r="S45">
        <v>1.86</v>
      </c>
      <c r="AD45" t="s">
        <v>116</v>
      </c>
      <c r="AE45" s="12">
        <v>7.41</v>
      </c>
      <c r="AF45" s="12">
        <v>10</v>
      </c>
      <c r="AG45" s="31">
        <v>150</v>
      </c>
      <c r="AH45">
        <v>1.86</v>
      </c>
      <c r="AI45" s="12">
        <v>70</v>
      </c>
      <c r="AJ45" s="32">
        <v>0</v>
      </c>
      <c r="AK45" s="12">
        <v>9.27</v>
      </c>
      <c r="AL45" s="32">
        <v>0</v>
      </c>
    </row>
    <row r="46" spans="1:38" ht="12.75">
      <c r="A46" s="12">
        <v>44</v>
      </c>
      <c r="B46" t="s">
        <v>193</v>
      </c>
      <c r="C46" t="s">
        <v>194</v>
      </c>
      <c r="D46" t="s">
        <v>195</v>
      </c>
      <c r="E46" t="s">
        <v>194</v>
      </c>
      <c r="F46" s="12" t="s">
        <v>111</v>
      </c>
      <c r="G46">
        <v>1.32</v>
      </c>
      <c r="H46">
        <v>1.12</v>
      </c>
      <c r="I46">
        <v>1.32</v>
      </c>
      <c r="S46">
        <v>1.18</v>
      </c>
      <c r="T46">
        <v>1.58</v>
      </c>
      <c r="U46">
        <v>1.32</v>
      </c>
      <c r="V46">
        <v>1.24</v>
      </c>
      <c r="AE46" s="12">
        <v>3.76</v>
      </c>
      <c r="AF46" s="12">
        <v>53</v>
      </c>
      <c r="AG46" s="31">
        <v>0</v>
      </c>
      <c r="AH46">
        <v>5.32</v>
      </c>
      <c r="AI46" s="12">
        <v>41</v>
      </c>
      <c r="AJ46" s="32">
        <v>0</v>
      </c>
      <c r="AK46" s="12">
        <v>9.08</v>
      </c>
      <c r="AL46" s="32">
        <v>0</v>
      </c>
    </row>
    <row r="47" spans="1:38" ht="12.75">
      <c r="A47" s="12">
        <v>45</v>
      </c>
      <c r="B47" t="s">
        <v>324</v>
      </c>
      <c r="C47" t="s">
        <v>151</v>
      </c>
      <c r="D47" t="s">
        <v>325</v>
      </c>
      <c r="E47" t="s">
        <v>148</v>
      </c>
      <c r="F47" s="12" t="s">
        <v>111</v>
      </c>
      <c r="G47">
        <v>1.18</v>
      </c>
      <c r="H47">
        <v>1.12</v>
      </c>
      <c r="I47">
        <v>1.5</v>
      </c>
      <c r="J47">
        <v>1.24</v>
      </c>
      <c r="K47">
        <v>1.12</v>
      </c>
      <c r="S47">
        <v>1.38</v>
      </c>
      <c r="T47">
        <v>1.44</v>
      </c>
      <c r="AE47" s="12">
        <v>6.16</v>
      </c>
      <c r="AF47" s="12">
        <v>38</v>
      </c>
      <c r="AG47" s="31">
        <v>0</v>
      </c>
      <c r="AH47">
        <v>2.82</v>
      </c>
      <c r="AI47" s="12">
        <v>58</v>
      </c>
      <c r="AJ47" s="32">
        <v>0</v>
      </c>
      <c r="AK47" s="12">
        <v>8.98</v>
      </c>
      <c r="AL47" s="32">
        <v>0</v>
      </c>
    </row>
    <row r="48" spans="1:38" ht="12.75">
      <c r="A48" s="12">
        <v>46</v>
      </c>
      <c r="B48" t="s">
        <v>117</v>
      </c>
      <c r="C48" t="s">
        <v>118</v>
      </c>
      <c r="D48" t="s">
        <v>119</v>
      </c>
      <c r="E48" t="s">
        <v>104</v>
      </c>
      <c r="F48" s="12" t="s">
        <v>111</v>
      </c>
      <c r="G48">
        <v>1.58</v>
      </c>
      <c r="S48">
        <v>1.5</v>
      </c>
      <c r="T48">
        <v>1.18</v>
      </c>
      <c r="U48">
        <v>1.64</v>
      </c>
      <c r="V48">
        <v>1.24</v>
      </c>
      <c r="W48">
        <v>1.72</v>
      </c>
      <c r="AD48" t="s">
        <v>120</v>
      </c>
      <c r="AE48" s="12">
        <v>1.58</v>
      </c>
      <c r="AF48" s="12">
        <v>66</v>
      </c>
      <c r="AG48" s="31">
        <v>0</v>
      </c>
      <c r="AH48">
        <v>7.28</v>
      </c>
      <c r="AI48" s="12">
        <v>14</v>
      </c>
      <c r="AJ48" s="32">
        <v>0</v>
      </c>
      <c r="AK48" s="12">
        <v>8.86</v>
      </c>
      <c r="AL48" s="32">
        <v>0</v>
      </c>
    </row>
    <row r="49" spans="1:38" ht="12.75">
      <c r="A49" s="12">
        <v>47</v>
      </c>
      <c r="B49" t="s">
        <v>137</v>
      </c>
      <c r="C49" t="s">
        <v>125</v>
      </c>
      <c r="D49" t="s">
        <v>138</v>
      </c>
      <c r="E49" t="s">
        <v>125</v>
      </c>
      <c r="F49" s="12" t="s">
        <v>111</v>
      </c>
      <c r="G49">
        <v>1.06</v>
      </c>
      <c r="H49">
        <v>1.09</v>
      </c>
      <c r="S49">
        <v>1.5</v>
      </c>
      <c r="T49">
        <v>1.32</v>
      </c>
      <c r="U49">
        <v>1.12</v>
      </c>
      <c r="V49">
        <v>1.18</v>
      </c>
      <c r="W49">
        <v>1.44</v>
      </c>
      <c r="AD49" t="s">
        <v>139</v>
      </c>
      <c r="AE49" s="12">
        <v>2.15</v>
      </c>
      <c r="AF49" s="12">
        <v>64</v>
      </c>
      <c r="AG49" s="31">
        <v>0</v>
      </c>
      <c r="AH49">
        <v>6.56</v>
      </c>
      <c r="AI49" s="12">
        <v>23</v>
      </c>
      <c r="AJ49" s="32">
        <v>0</v>
      </c>
      <c r="AK49" s="12">
        <v>8.71</v>
      </c>
      <c r="AL49" s="32">
        <v>0</v>
      </c>
    </row>
    <row r="50" spans="1:38" ht="12.75">
      <c r="A50" s="12">
        <v>48</v>
      </c>
      <c r="B50" t="s">
        <v>339</v>
      </c>
      <c r="C50" t="s">
        <v>109</v>
      </c>
      <c r="D50" t="s">
        <v>340</v>
      </c>
      <c r="E50" t="s">
        <v>109</v>
      </c>
      <c r="F50" s="12" t="s">
        <v>106</v>
      </c>
      <c r="G50">
        <v>1.06</v>
      </c>
      <c r="H50">
        <v>1.38</v>
      </c>
      <c r="I50">
        <v>1.24</v>
      </c>
      <c r="J50">
        <v>1.06</v>
      </c>
      <c r="K50">
        <v>1.38</v>
      </c>
      <c r="S50">
        <v>1.38</v>
      </c>
      <c r="T50">
        <v>1.06</v>
      </c>
      <c r="AD50" t="s">
        <v>107</v>
      </c>
      <c r="AE50" s="12">
        <v>6.12</v>
      </c>
      <c r="AF50" s="12">
        <v>39</v>
      </c>
      <c r="AG50" s="31">
        <v>0</v>
      </c>
      <c r="AH50">
        <v>2.44</v>
      </c>
      <c r="AI50" s="12">
        <v>64</v>
      </c>
      <c r="AJ50" s="32">
        <v>0</v>
      </c>
      <c r="AK50" s="12">
        <v>8.56</v>
      </c>
      <c r="AL50" s="32">
        <v>0</v>
      </c>
    </row>
    <row r="51" spans="1:38" ht="12.75">
      <c r="A51" s="12">
        <v>49</v>
      </c>
      <c r="B51" t="s">
        <v>112</v>
      </c>
      <c r="C51" t="s">
        <v>113</v>
      </c>
      <c r="D51" t="s">
        <v>114</v>
      </c>
      <c r="E51" t="s">
        <v>115</v>
      </c>
      <c r="F51" s="12" t="s">
        <v>111</v>
      </c>
      <c r="G51">
        <v>1.38</v>
      </c>
      <c r="S51">
        <v>1.32</v>
      </c>
      <c r="T51">
        <v>1.18</v>
      </c>
      <c r="U51">
        <v>1.18</v>
      </c>
      <c r="V51">
        <v>1.5</v>
      </c>
      <c r="W51">
        <v>1.72</v>
      </c>
      <c r="AD51" t="s">
        <v>116</v>
      </c>
      <c r="AE51" s="12">
        <v>1.38</v>
      </c>
      <c r="AF51" s="12">
        <v>71</v>
      </c>
      <c r="AG51" s="31">
        <v>0</v>
      </c>
      <c r="AH51">
        <v>6.9</v>
      </c>
      <c r="AI51" s="12">
        <v>17</v>
      </c>
      <c r="AJ51" s="32">
        <v>0</v>
      </c>
      <c r="AK51" s="12">
        <v>8.28</v>
      </c>
      <c r="AL51" s="32">
        <v>0</v>
      </c>
    </row>
    <row r="52" spans="1:38" ht="12.75">
      <c r="A52" s="12">
        <v>50</v>
      </c>
      <c r="B52" t="s">
        <v>326</v>
      </c>
      <c r="C52" t="s">
        <v>201</v>
      </c>
      <c r="D52" t="s">
        <v>327</v>
      </c>
      <c r="E52" t="s">
        <v>275</v>
      </c>
      <c r="F52" s="12" t="s">
        <v>111</v>
      </c>
      <c r="G52">
        <v>1.09</v>
      </c>
      <c r="H52">
        <v>1.12</v>
      </c>
      <c r="I52">
        <v>1.12</v>
      </c>
      <c r="J52">
        <v>1.03</v>
      </c>
      <c r="K52">
        <v>1.44</v>
      </c>
      <c r="S52">
        <v>1.18</v>
      </c>
      <c r="T52">
        <v>1.24</v>
      </c>
      <c r="AD52" t="s">
        <v>116</v>
      </c>
      <c r="AE52" s="12">
        <v>5.8</v>
      </c>
      <c r="AF52" s="12">
        <v>44</v>
      </c>
      <c r="AG52" s="31">
        <v>0</v>
      </c>
      <c r="AH52">
        <v>2.42</v>
      </c>
      <c r="AI52" s="12">
        <v>65</v>
      </c>
      <c r="AJ52" s="32">
        <v>0</v>
      </c>
      <c r="AK52" s="12">
        <v>8.22</v>
      </c>
      <c r="AL52" s="32">
        <v>0</v>
      </c>
    </row>
    <row r="53" spans="1:38" ht="12.75">
      <c r="A53" s="12">
        <v>51</v>
      </c>
      <c r="B53" t="s">
        <v>332</v>
      </c>
      <c r="C53" t="s">
        <v>213</v>
      </c>
      <c r="D53" t="s">
        <v>333</v>
      </c>
      <c r="E53" t="s">
        <v>213</v>
      </c>
      <c r="F53" s="12" t="s">
        <v>111</v>
      </c>
      <c r="G53">
        <v>1.18</v>
      </c>
      <c r="H53">
        <v>1.24</v>
      </c>
      <c r="I53">
        <v>1.09</v>
      </c>
      <c r="J53">
        <v>1.18</v>
      </c>
      <c r="K53">
        <v>1.03</v>
      </c>
      <c r="S53">
        <v>1.18</v>
      </c>
      <c r="T53">
        <v>1.06</v>
      </c>
      <c r="AD53" t="s">
        <v>116</v>
      </c>
      <c r="AE53" s="12">
        <v>5.72</v>
      </c>
      <c r="AF53" s="12">
        <v>45</v>
      </c>
      <c r="AG53" s="31">
        <v>0</v>
      </c>
      <c r="AH53">
        <v>2.24</v>
      </c>
      <c r="AI53" s="12">
        <v>67</v>
      </c>
      <c r="AJ53" s="32">
        <v>0</v>
      </c>
      <c r="AK53" s="12">
        <v>7.96</v>
      </c>
      <c r="AL53" s="32">
        <v>0</v>
      </c>
    </row>
    <row r="54" spans="1:38" ht="12.75">
      <c r="A54" s="12">
        <v>52</v>
      </c>
      <c r="B54" t="s">
        <v>140</v>
      </c>
      <c r="C54" t="s">
        <v>104</v>
      </c>
      <c r="D54" t="s">
        <v>141</v>
      </c>
      <c r="E54" t="s">
        <v>104</v>
      </c>
      <c r="F54" s="12" t="s">
        <v>131</v>
      </c>
      <c r="G54">
        <v>1.5</v>
      </c>
      <c r="S54">
        <v>1.06</v>
      </c>
      <c r="T54">
        <v>1.09</v>
      </c>
      <c r="U54">
        <v>1.18</v>
      </c>
      <c r="V54">
        <v>1.38</v>
      </c>
      <c r="W54">
        <v>1.58</v>
      </c>
      <c r="AD54" t="s">
        <v>116</v>
      </c>
      <c r="AE54" s="12">
        <v>1.5</v>
      </c>
      <c r="AF54" s="12">
        <v>67</v>
      </c>
      <c r="AG54" s="31">
        <v>0</v>
      </c>
      <c r="AH54">
        <v>6.29</v>
      </c>
      <c r="AI54" s="12">
        <v>26</v>
      </c>
      <c r="AJ54" s="32">
        <v>0</v>
      </c>
      <c r="AK54" s="12">
        <v>7.79</v>
      </c>
      <c r="AL54" s="32">
        <v>0</v>
      </c>
    </row>
    <row r="55" spans="1:38" ht="12.75">
      <c r="A55" s="12">
        <v>53</v>
      </c>
      <c r="B55" t="s">
        <v>142</v>
      </c>
      <c r="C55" t="s">
        <v>143</v>
      </c>
      <c r="D55" t="s">
        <v>144</v>
      </c>
      <c r="E55" t="s">
        <v>129</v>
      </c>
      <c r="F55" s="12" t="s">
        <v>111</v>
      </c>
      <c r="G55">
        <v>1.44</v>
      </c>
      <c r="S55">
        <v>1.03</v>
      </c>
      <c r="T55">
        <v>1.78</v>
      </c>
      <c r="U55">
        <v>1.06</v>
      </c>
      <c r="V55">
        <v>1.03</v>
      </c>
      <c r="W55">
        <v>1.32</v>
      </c>
      <c r="AD55" t="s">
        <v>116</v>
      </c>
      <c r="AE55" s="12">
        <v>1.44</v>
      </c>
      <c r="AF55" s="12">
        <v>68</v>
      </c>
      <c r="AG55" s="31">
        <v>0</v>
      </c>
      <c r="AH55">
        <v>6.22</v>
      </c>
      <c r="AI55" s="12">
        <v>28</v>
      </c>
      <c r="AJ55" s="32">
        <v>0</v>
      </c>
      <c r="AK55" s="12">
        <v>7.66</v>
      </c>
      <c r="AL55" s="32">
        <v>0</v>
      </c>
    </row>
    <row r="56" spans="1:38" ht="12.75">
      <c r="A56" s="12">
        <v>54</v>
      </c>
      <c r="B56" t="s">
        <v>363</v>
      </c>
      <c r="C56" t="s">
        <v>104</v>
      </c>
      <c r="D56" t="s">
        <v>364</v>
      </c>
      <c r="E56" t="s">
        <v>104</v>
      </c>
      <c r="F56" s="12" t="s">
        <v>111</v>
      </c>
      <c r="G56">
        <v>1.38</v>
      </c>
      <c r="H56">
        <v>1.38</v>
      </c>
      <c r="I56">
        <v>1.12</v>
      </c>
      <c r="J56">
        <v>1.32</v>
      </c>
      <c r="K56">
        <v>1.32</v>
      </c>
      <c r="S56">
        <v>1.12</v>
      </c>
      <c r="AD56" t="s">
        <v>365</v>
      </c>
      <c r="AE56" s="12">
        <v>6.52</v>
      </c>
      <c r="AF56" s="12">
        <v>30</v>
      </c>
      <c r="AG56" s="31">
        <v>0</v>
      </c>
      <c r="AH56">
        <v>1.12</v>
      </c>
      <c r="AI56" s="12">
        <v>79</v>
      </c>
      <c r="AJ56" s="32">
        <v>0</v>
      </c>
      <c r="AK56" s="12">
        <v>7.64</v>
      </c>
      <c r="AL56" s="32">
        <v>0</v>
      </c>
    </row>
    <row r="57" spans="1:38" ht="12.75">
      <c r="A57" s="12">
        <v>55</v>
      </c>
      <c r="B57" t="s">
        <v>103</v>
      </c>
      <c r="C57" t="s">
        <v>104</v>
      </c>
      <c r="D57" t="s">
        <v>105</v>
      </c>
      <c r="E57" t="s">
        <v>104</v>
      </c>
      <c r="F57" s="12" t="s">
        <v>106</v>
      </c>
      <c r="S57">
        <v>1.38</v>
      </c>
      <c r="T57">
        <v>1.38</v>
      </c>
      <c r="U57">
        <v>1.24</v>
      </c>
      <c r="V57">
        <v>1.86</v>
      </c>
      <c r="W57">
        <v>1.64</v>
      </c>
      <c r="AD57" t="s">
        <v>107</v>
      </c>
      <c r="AE57" s="12">
        <v>0</v>
      </c>
      <c r="AF57" s="12">
        <v>81</v>
      </c>
      <c r="AG57" s="31">
        <v>0</v>
      </c>
      <c r="AH57">
        <v>7.5</v>
      </c>
      <c r="AI57" s="12">
        <v>10</v>
      </c>
      <c r="AJ57" s="32">
        <v>150</v>
      </c>
      <c r="AK57" s="12">
        <v>7.5</v>
      </c>
      <c r="AL57" s="32">
        <v>0</v>
      </c>
    </row>
    <row r="58" spans="1:38" ht="12.75">
      <c r="A58" s="12">
        <v>56</v>
      </c>
      <c r="B58" t="s">
        <v>132</v>
      </c>
      <c r="C58" t="s">
        <v>133</v>
      </c>
      <c r="D58" t="s">
        <v>134</v>
      </c>
      <c r="E58" t="s">
        <v>133</v>
      </c>
      <c r="F58" s="12" t="s">
        <v>111</v>
      </c>
      <c r="G58">
        <v>1.18</v>
      </c>
      <c r="S58">
        <v>1.24</v>
      </c>
      <c r="T58">
        <v>1.38</v>
      </c>
      <c r="U58">
        <v>1.18</v>
      </c>
      <c r="V58">
        <v>1.24</v>
      </c>
      <c r="W58">
        <v>1.12</v>
      </c>
      <c r="AD58" t="s">
        <v>107</v>
      </c>
      <c r="AE58" s="12">
        <v>1.18</v>
      </c>
      <c r="AF58" s="12">
        <v>72</v>
      </c>
      <c r="AG58" s="31">
        <v>0</v>
      </c>
      <c r="AH58">
        <v>6.16</v>
      </c>
      <c r="AI58" s="12">
        <v>29</v>
      </c>
      <c r="AJ58" s="32">
        <v>0</v>
      </c>
      <c r="AK58" s="12">
        <v>7.34</v>
      </c>
      <c r="AL58" s="32">
        <v>0</v>
      </c>
    </row>
    <row r="59" spans="1:38" ht="12.75">
      <c r="A59" s="12">
        <v>57</v>
      </c>
      <c r="B59" t="s">
        <v>341</v>
      </c>
      <c r="C59" t="s">
        <v>129</v>
      </c>
      <c r="D59" t="s">
        <v>342</v>
      </c>
      <c r="E59" t="s">
        <v>201</v>
      </c>
      <c r="F59" s="12" t="s">
        <v>111</v>
      </c>
      <c r="G59">
        <v>1.32</v>
      </c>
      <c r="H59">
        <v>1.06</v>
      </c>
      <c r="I59">
        <v>1.06</v>
      </c>
      <c r="J59">
        <v>1.24</v>
      </c>
      <c r="K59">
        <v>1.03</v>
      </c>
      <c r="S59">
        <v>1.44</v>
      </c>
      <c r="AD59" t="s">
        <v>116</v>
      </c>
      <c r="AE59" s="12">
        <v>5.71</v>
      </c>
      <c r="AF59" s="12">
        <v>46</v>
      </c>
      <c r="AG59" s="31">
        <v>0</v>
      </c>
      <c r="AH59">
        <v>1.44</v>
      </c>
      <c r="AI59" s="12">
        <v>75</v>
      </c>
      <c r="AJ59" s="32">
        <v>0</v>
      </c>
      <c r="AK59" s="12">
        <v>7.15</v>
      </c>
      <c r="AL59" s="32">
        <v>0</v>
      </c>
    </row>
    <row r="60" spans="1:38" ht="12.75">
      <c r="A60" s="12">
        <v>58</v>
      </c>
      <c r="B60" t="s">
        <v>348</v>
      </c>
      <c r="C60" t="s">
        <v>129</v>
      </c>
      <c r="D60" t="s">
        <v>349</v>
      </c>
      <c r="E60" t="s">
        <v>129</v>
      </c>
      <c r="F60" s="12" t="s">
        <v>131</v>
      </c>
      <c r="G60">
        <v>1.32</v>
      </c>
      <c r="H60">
        <v>1.06</v>
      </c>
      <c r="I60">
        <v>1.32</v>
      </c>
      <c r="J60">
        <v>1.24</v>
      </c>
      <c r="K60">
        <v>1.03</v>
      </c>
      <c r="S60">
        <v>1.12</v>
      </c>
      <c r="AD60" t="s">
        <v>175</v>
      </c>
      <c r="AE60" s="12">
        <v>5.97</v>
      </c>
      <c r="AF60" s="12">
        <v>42</v>
      </c>
      <c r="AG60" s="31">
        <v>0</v>
      </c>
      <c r="AH60">
        <v>1.12</v>
      </c>
      <c r="AI60" s="12">
        <v>79</v>
      </c>
      <c r="AJ60" s="32">
        <v>0</v>
      </c>
      <c r="AK60" s="12">
        <v>7.09</v>
      </c>
      <c r="AL60" s="32">
        <v>0</v>
      </c>
    </row>
    <row r="61" spans="1:38" ht="12.75">
      <c r="A61" s="12">
        <v>59</v>
      </c>
      <c r="B61" t="s">
        <v>376</v>
      </c>
      <c r="C61" t="s">
        <v>104</v>
      </c>
      <c r="D61" t="s">
        <v>377</v>
      </c>
      <c r="E61" t="s">
        <v>378</v>
      </c>
      <c r="F61" s="12" t="s">
        <v>111</v>
      </c>
      <c r="G61">
        <v>1.18</v>
      </c>
      <c r="H61">
        <v>1.64</v>
      </c>
      <c r="I61">
        <v>1.44</v>
      </c>
      <c r="J61">
        <v>1.64</v>
      </c>
      <c r="K61">
        <v>1.18</v>
      </c>
      <c r="L61">
        <v>3.12</v>
      </c>
      <c r="AD61" t="s">
        <v>116</v>
      </c>
      <c r="AE61" s="12">
        <v>7.08</v>
      </c>
      <c r="AF61" s="12">
        <v>15</v>
      </c>
      <c r="AG61" s="31">
        <v>0</v>
      </c>
      <c r="AH61">
        <v>0</v>
      </c>
      <c r="AI61" s="12">
        <v>84</v>
      </c>
      <c r="AJ61" s="32">
        <v>0</v>
      </c>
      <c r="AK61" s="12">
        <v>7.08</v>
      </c>
      <c r="AL61" s="32">
        <v>0</v>
      </c>
    </row>
    <row r="62" spans="1:38" ht="12.75">
      <c r="A62" s="12">
        <v>60</v>
      </c>
      <c r="B62" t="s">
        <v>303</v>
      </c>
      <c r="C62" t="s">
        <v>201</v>
      </c>
      <c r="D62" t="s">
        <v>304</v>
      </c>
      <c r="E62" t="s">
        <v>194</v>
      </c>
      <c r="F62" s="12" t="s">
        <v>111</v>
      </c>
      <c r="G62">
        <v>1.09</v>
      </c>
      <c r="H62">
        <v>1.09</v>
      </c>
      <c r="I62">
        <v>1.09</v>
      </c>
      <c r="J62">
        <v>1.03</v>
      </c>
      <c r="S62">
        <v>1.5</v>
      </c>
      <c r="T62">
        <v>1.12</v>
      </c>
      <c r="AD62" t="s">
        <v>116</v>
      </c>
      <c r="AE62" s="12">
        <v>4.3</v>
      </c>
      <c r="AF62" s="12">
        <v>51</v>
      </c>
      <c r="AG62" s="31">
        <v>0</v>
      </c>
      <c r="AH62">
        <v>2.62</v>
      </c>
      <c r="AI62" s="12">
        <v>61</v>
      </c>
      <c r="AJ62" s="32">
        <v>0</v>
      </c>
      <c r="AK62" s="12">
        <v>6.92</v>
      </c>
      <c r="AL62" s="32">
        <v>0</v>
      </c>
    </row>
    <row r="63" spans="1:38" ht="12.75">
      <c r="A63" s="12">
        <v>61</v>
      </c>
      <c r="B63" t="s">
        <v>230</v>
      </c>
      <c r="C63" t="s">
        <v>115</v>
      </c>
      <c r="D63" t="s">
        <v>231</v>
      </c>
      <c r="E63" t="s">
        <v>232</v>
      </c>
      <c r="F63" s="12" t="s">
        <v>111</v>
      </c>
      <c r="G63">
        <v>1.18</v>
      </c>
      <c r="H63">
        <v>1.12</v>
      </c>
      <c r="I63">
        <v>1.06</v>
      </c>
      <c r="S63">
        <v>1.09</v>
      </c>
      <c r="T63">
        <v>1</v>
      </c>
      <c r="U63">
        <v>1.32</v>
      </c>
      <c r="AD63" t="s">
        <v>107</v>
      </c>
      <c r="AE63" s="12">
        <v>3.36</v>
      </c>
      <c r="AF63" s="12">
        <v>57</v>
      </c>
      <c r="AG63" s="31">
        <v>0</v>
      </c>
      <c r="AH63">
        <v>3.41</v>
      </c>
      <c r="AI63" s="12">
        <v>53</v>
      </c>
      <c r="AJ63" s="32">
        <v>0</v>
      </c>
      <c r="AK63" s="12">
        <v>6.77</v>
      </c>
      <c r="AL63" s="32">
        <v>0</v>
      </c>
    </row>
    <row r="64" spans="1:38" ht="12.75">
      <c r="A64" s="12">
        <v>62</v>
      </c>
      <c r="B64" t="s">
        <v>217</v>
      </c>
      <c r="C64" t="s">
        <v>109</v>
      </c>
      <c r="D64" t="s">
        <v>218</v>
      </c>
      <c r="E64" t="s">
        <v>219</v>
      </c>
      <c r="F64" s="12" t="s">
        <v>111</v>
      </c>
      <c r="G64">
        <v>1.64</v>
      </c>
      <c r="H64">
        <v>1.58</v>
      </c>
      <c r="S64">
        <v>1.03</v>
      </c>
      <c r="T64">
        <v>2.32</v>
      </c>
      <c r="AD64" t="s">
        <v>116</v>
      </c>
      <c r="AE64" s="12">
        <v>3.22</v>
      </c>
      <c r="AF64" s="12">
        <v>59</v>
      </c>
      <c r="AG64" s="31">
        <v>0</v>
      </c>
      <c r="AH64">
        <v>3.35</v>
      </c>
      <c r="AI64" s="12">
        <v>54</v>
      </c>
      <c r="AJ64" s="32">
        <v>0</v>
      </c>
      <c r="AK64" s="12">
        <v>6.57</v>
      </c>
      <c r="AL64" s="32">
        <v>0</v>
      </c>
    </row>
    <row r="65" spans="1:38" ht="12.75">
      <c r="A65" s="12">
        <v>63</v>
      </c>
      <c r="B65" t="s">
        <v>369</v>
      </c>
      <c r="C65" t="s">
        <v>370</v>
      </c>
      <c r="D65" t="s">
        <v>371</v>
      </c>
      <c r="E65" t="s">
        <v>370</v>
      </c>
      <c r="F65" s="12" t="s">
        <v>111</v>
      </c>
      <c r="G65">
        <v>1.44</v>
      </c>
      <c r="H65">
        <v>1.12</v>
      </c>
      <c r="I65">
        <v>1.12</v>
      </c>
      <c r="J65">
        <v>1.38</v>
      </c>
      <c r="K65">
        <v>1.5</v>
      </c>
      <c r="AD65" t="s">
        <v>116</v>
      </c>
      <c r="AE65" s="12">
        <v>6.56</v>
      </c>
      <c r="AF65" s="12">
        <v>28</v>
      </c>
      <c r="AG65" s="31">
        <v>0</v>
      </c>
      <c r="AH65">
        <v>0</v>
      </c>
      <c r="AI65" s="12">
        <v>84</v>
      </c>
      <c r="AJ65" s="32">
        <v>0</v>
      </c>
      <c r="AK65" s="12">
        <v>6.56</v>
      </c>
      <c r="AL65" s="32">
        <v>0</v>
      </c>
    </row>
    <row r="66" spans="1:38" ht="12.75">
      <c r="A66" s="12">
        <v>64</v>
      </c>
      <c r="B66" t="s">
        <v>196</v>
      </c>
      <c r="C66" t="s">
        <v>104</v>
      </c>
      <c r="D66" t="s">
        <v>197</v>
      </c>
      <c r="E66" t="s">
        <v>104</v>
      </c>
      <c r="F66" s="12" t="s">
        <v>111</v>
      </c>
      <c r="G66">
        <v>1.03</v>
      </c>
      <c r="H66">
        <v>1.72</v>
      </c>
      <c r="S66">
        <v>3.8</v>
      </c>
      <c r="AD66" t="s">
        <v>116</v>
      </c>
      <c r="AE66" s="12">
        <v>2.75</v>
      </c>
      <c r="AF66" s="12">
        <v>61</v>
      </c>
      <c r="AG66" s="31">
        <v>0</v>
      </c>
      <c r="AH66">
        <v>3.8</v>
      </c>
      <c r="AI66" s="12">
        <v>49</v>
      </c>
      <c r="AJ66" s="32">
        <v>0</v>
      </c>
      <c r="AK66" s="12">
        <v>6.55</v>
      </c>
      <c r="AL66" s="32">
        <v>0</v>
      </c>
    </row>
    <row r="67" spans="1:38" ht="12.75">
      <c r="A67" s="12">
        <v>65</v>
      </c>
      <c r="B67" t="s">
        <v>300</v>
      </c>
      <c r="C67" t="s">
        <v>133</v>
      </c>
      <c r="D67" t="s">
        <v>301</v>
      </c>
      <c r="E67" t="s">
        <v>133</v>
      </c>
      <c r="F67" s="12" t="s">
        <v>111</v>
      </c>
      <c r="G67">
        <v>1.64</v>
      </c>
      <c r="H67">
        <v>1.06</v>
      </c>
      <c r="I67">
        <v>1.03</v>
      </c>
      <c r="S67">
        <v>1.12</v>
      </c>
      <c r="T67">
        <v>1.44</v>
      </c>
      <c r="AD67" t="s">
        <v>302</v>
      </c>
      <c r="AE67" s="12">
        <v>3.73</v>
      </c>
      <c r="AF67" s="12">
        <v>54</v>
      </c>
      <c r="AG67" s="31">
        <v>0</v>
      </c>
      <c r="AH67">
        <v>2.56</v>
      </c>
      <c r="AI67" s="12">
        <v>62</v>
      </c>
      <c r="AJ67" s="32">
        <v>0</v>
      </c>
      <c r="AK67" s="12">
        <v>6.29</v>
      </c>
      <c r="AL67" s="32">
        <v>0</v>
      </c>
    </row>
    <row r="68" spans="1:38" ht="12.75">
      <c r="A68" s="12">
        <v>66</v>
      </c>
      <c r="B68" t="s">
        <v>128</v>
      </c>
      <c r="C68" t="s">
        <v>129</v>
      </c>
      <c r="D68" t="s">
        <v>130</v>
      </c>
      <c r="E68" t="s">
        <v>129</v>
      </c>
      <c r="F68" s="12" t="s">
        <v>131</v>
      </c>
      <c r="S68">
        <v>2.88</v>
      </c>
      <c r="T68">
        <v>1.09</v>
      </c>
      <c r="U68">
        <v>1.06</v>
      </c>
      <c r="V68">
        <v>1.03</v>
      </c>
      <c r="AD68" t="s">
        <v>107</v>
      </c>
      <c r="AE68" s="12">
        <v>0</v>
      </c>
      <c r="AF68" s="12">
        <v>81</v>
      </c>
      <c r="AG68" s="31">
        <v>0</v>
      </c>
      <c r="AH68">
        <v>6.06</v>
      </c>
      <c r="AI68" s="12">
        <v>32</v>
      </c>
      <c r="AJ68" s="32">
        <v>0</v>
      </c>
      <c r="AK68" s="12">
        <v>6.06</v>
      </c>
      <c r="AL68" s="32">
        <v>0</v>
      </c>
    </row>
    <row r="69" spans="1:38" ht="12.75">
      <c r="A69" s="12">
        <v>66</v>
      </c>
      <c r="B69" t="s">
        <v>153</v>
      </c>
      <c r="C69" t="s">
        <v>104</v>
      </c>
      <c r="D69" t="s">
        <v>154</v>
      </c>
      <c r="E69" t="s">
        <v>104</v>
      </c>
      <c r="F69" s="12" t="s">
        <v>111</v>
      </c>
      <c r="G69">
        <v>1.12</v>
      </c>
      <c r="S69">
        <v>1.32</v>
      </c>
      <c r="T69">
        <v>1.24</v>
      </c>
      <c r="U69">
        <v>1.32</v>
      </c>
      <c r="V69">
        <v>1.06</v>
      </c>
      <c r="AD69" t="s">
        <v>107</v>
      </c>
      <c r="AE69" s="12">
        <v>1.12</v>
      </c>
      <c r="AF69" s="12">
        <v>74</v>
      </c>
      <c r="AG69" s="31">
        <v>0</v>
      </c>
      <c r="AH69">
        <v>4.94</v>
      </c>
      <c r="AI69" s="12">
        <v>44</v>
      </c>
      <c r="AJ69" s="32">
        <v>0</v>
      </c>
      <c r="AK69" s="12">
        <v>6.06</v>
      </c>
      <c r="AL69" s="32">
        <v>0</v>
      </c>
    </row>
    <row r="70" spans="1:38" ht="12.75">
      <c r="A70" s="12">
        <v>68</v>
      </c>
      <c r="B70" t="s">
        <v>350</v>
      </c>
      <c r="C70" t="s">
        <v>351</v>
      </c>
      <c r="D70" t="s">
        <v>352</v>
      </c>
      <c r="E70" t="s">
        <v>104</v>
      </c>
      <c r="F70" s="12" t="s">
        <v>111</v>
      </c>
      <c r="G70">
        <v>1.03</v>
      </c>
      <c r="H70">
        <v>1.18</v>
      </c>
      <c r="I70">
        <v>1.24</v>
      </c>
      <c r="J70">
        <v>1.06</v>
      </c>
      <c r="K70">
        <v>1.03</v>
      </c>
      <c r="AD70" t="s">
        <v>116</v>
      </c>
      <c r="AE70" s="12">
        <v>5.54</v>
      </c>
      <c r="AF70" s="12">
        <v>47</v>
      </c>
      <c r="AG70" s="31">
        <v>0</v>
      </c>
      <c r="AH70">
        <v>0</v>
      </c>
      <c r="AI70" s="12">
        <v>84</v>
      </c>
      <c r="AJ70" s="32">
        <v>0</v>
      </c>
      <c r="AK70" s="12">
        <v>5.54</v>
      </c>
      <c r="AL70" s="32">
        <v>0</v>
      </c>
    </row>
    <row r="71" spans="1:38" ht="12.75">
      <c r="A71" s="12">
        <v>69</v>
      </c>
      <c r="B71" t="s">
        <v>310</v>
      </c>
      <c r="C71" t="s">
        <v>194</v>
      </c>
      <c r="D71" t="s">
        <v>311</v>
      </c>
      <c r="E71" t="s">
        <v>125</v>
      </c>
      <c r="F71" s="12" t="s">
        <v>111</v>
      </c>
      <c r="G71">
        <v>1.12</v>
      </c>
      <c r="H71">
        <v>1.09</v>
      </c>
      <c r="I71">
        <v>1.24</v>
      </c>
      <c r="S71">
        <v>1.86</v>
      </c>
      <c r="AD71" t="s">
        <v>312</v>
      </c>
      <c r="AE71" s="12">
        <v>3.45</v>
      </c>
      <c r="AF71" s="12">
        <v>56</v>
      </c>
      <c r="AG71" s="31">
        <v>0</v>
      </c>
      <c r="AH71">
        <v>1.86</v>
      </c>
      <c r="AI71" s="12">
        <v>70</v>
      </c>
      <c r="AJ71" s="32">
        <v>0</v>
      </c>
      <c r="AK71" s="12">
        <v>5.31</v>
      </c>
      <c r="AL71" s="32">
        <v>0</v>
      </c>
    </row>
    <row r="72" spans="1:38" ht="12.75">
      <c r="A72" s="12">
        <v>70</v>
      </c>
      <c r="B72" t="s">
        <v>337</v>
      </c>
      <c r="C72" t="s">
        <v>109</v>
      </c>
      <c r="D72" t="s">
        <v>338</v>
      </c>
      <c r="E72" t="s">
        <v>125</v>
      </c>
      <c r="F72" s="12" t="s">
        <v>111</v>
      </c>
      <c r="G72">
        <v>1.44</v>
      </c>
      <c r="H72">
        <v>1.18</v>
      </c>
      <c r="I72">
        <v>1.44</v>
      </c>
      <c r="S72">
        <v>1.24</v>
      </c>
      <c r="AD72" t="s">
        <v>175</v>
      </c>
      <c r="AE72" s="12">
        <v>4.06</v>
      </c>
      <c r="AF72" s="12">
        <v>52</v>
      </c>
      <c r="AG72" s="31">
        <v>0</v>
      </c>
      <c r="AH72">
        <v>1.24</v>
      </c>
      <c r="AI72" s="12">
        <v>76</v>
      </c>
      <c r="AJ72" s="32">
        <v>0</v>
      </c>
      <c r="AK72" s="12">
        <v>5.3</v>
      </c>
      <c r="AL72" s="32">
        <v>0</v>
      </c>
    </row>
    <row r="73" spans="1:38" ht="12.75">
      <c r="A73" s="12">
        <v>71</v>
      </c>
      <c r="B73" t="s">
        <v>305</v>
      </c>
      <c r="C73" t="s">
        <v>104</v>
      </c>
      <c r="D73" t="s">
        <v>306</v>
      </c>
      <c r="E73" t="s">
        <v>104</v>
      </c>
      <c r="F73" s="12" t="s">
        <v>131</v>
      </c>
      <c r="G73">
        <v>1.38</v>
      </c>
      <c r="H73">
        <v>1.64</v>
      </c>
      <c r="S73">
        <v>1.86</v>
      </c>
      <c r="AD73" t="s">
        <v>159</v>
      </c>
      <c r="AE73" s="12">
        <v>3.02</v>
      </c>
      <c r="AF73" s="12">
        <v>60</v>
      </c>
      <c r="AG73" s="31">
        <v>0</v>
      </c>
      <c r="AH73">
        <v>1.86</v>
      </c>
      <c r="AI73" s="12">
        <v>70</v>
      </c>
      <c r="AJ73" s="32">
        <v>0</v>
      </c>
      <c r="AK73" s="12">
        <v>4.88</v>
      </c>
      <c r="AL73" s="32">
        <v>0</v>
      </c>
    </row>
    <row r="74" spans="1:38" ht="12.75">
      <c r="A74" s="12">
        <v>72</v>
      </c>
      <c r="B74" t="s">
        <v>163</v>
      </c>
      <c r="C74" t="s">
        <v>129</v>
      </c>
      <c r="D74" t="s">
        <v>164</v>
      </c>
      <c r="E74" t="s">
        <v>129</v>
      </c>
      <c r="F74" s="12" t="s">
        <v>111</v>
      </c>
      <c r="G74">
        <v>1.18</v>
      </c>
      <c r="S74">
        <v>1.03</v>
      </c>
      <c r="T74">
        <v>1.44</v>
      </c>
      <c r="U74">
        <v>1.03</v>
      </c>
      <c r="AD74" t="s">
        <v>116</v>
      </c>
      <c r="AE74" s="12">
        <v>1.18</v>
      </c>
      <c r="AF74" s="12">
        <v>72</v>
      </c>
      <c r="AG74" s="31">
        <v>0</v>
      </c>
      <c r="AH74">
        <v>3.5</v>
      </c>
      <c r="AI74" s="12">
        <v>52</v>
      </c>
      <c r="AJ74" s="32">
        <v>0</v>
      </c>
      <c r="AK74" s="12">
        <v>4.68</v>
      </c>
      <c r="AL74" s="32">
        <v>0</v>
      </c>
    </row>
    <row r="75" spans="1:38" ht="12.75">
      <c r="A75" s="12">
        <v>72</v>
      </c>
      <c r="B75" t="s">
        <v>198</v>
      </c>
      <c r="C75" t="s">
        <v>109</v>
      </c>
      <c r="D75" t="s">
        <v>199</v>
      </c>
      <c r="E75" t="s">
        <v>109</v>
      </c>
      <c r="F75" s="12" t="s">
        <v>111</v>
      </c>
      <c r="G75">
        <v>1.44</v>
      </c>
      <c r="S75">
        <v>1.09</v>
      </c>
      <c r="T75">
        <v>1.06</v>
      </c>
      <c r="U75">
        <v>1.09</v>
      </c>
      <c r="AD75" t="s">
        <v>175</v>
      </c>
      <c r="AE75" s="12">
        <v>1.44</v>
      </c>
      <c r="AF75" s="12">
        <v>68</v>
      </c>
      <c r="AG75" s="31">
        <v>0</v>
      </c>
      <c r="AH75">
        <v>3.24</v>
      </c>
      <c r="AI75" s="12">
        <v>56</v>
      </c>
      <c r="AJ75" s="32">
        <v>0</v>
      </c>
      <c r="AK75" s="12">
        <v>4.68</v>
      </c>
      <c r="AL75" s="32">
        <v>0</v>
      </c>
    </row>
    <row r="76" spans="1:38" ht="12.75">
      <c r="A76" s="12">
        <v>74</v>
      </c>
      <c r="B76" t="s">
        <v>235</v>
      </c>
      <c r="C76" t="s">
        <v>104</v>
      </c>
      <c r="D76" t="s">
        <v>236</v>
      </c>
      <c r="E76" t="s">
        <v>237</v>
      </c>
      <c r="F76" s="12" t="s">
        <v>111</v>
      </c>
      <c r="G76">
        <v>1.06</v>
      </c>
      <c r="H76">
        <v>1.06</v>
      </c>
      <c r="S76">
        <v>1.32</v>
      </c>
      <c r="T76">
        <v>1.18</v>
      </c>
      <c r="AD76" t="s">
        <v>116</v>
      </c>
      <c r="AE76" s="12">
        <v>2.12</v>
      </c>
      <c r="AF76" s="12">
        <v>65</v>
      </c>
      <c r="AG76" s="31">
        <v>0</v>
      </c>
      <c r="AH76">
        <v>2.5</v>
      </c>
      <c r="AI76" s="12">
        <v>63</v>
      </c>
      <c r="AJ76" s="32">
        <v>0</v>
      </c>
      <c r="AK76" s="12">
        <v>4.62</v>
      </c>
      <c r="AL76" s="32">
        <v>0</v>
      </c>
    </row>
    <row r="77" spans="1:38" ht="12.75">
      <c r="A77" s="12">
        <v>75</v>
      </c>
      <c r="B77" t="s">
        <v>145</v>
      </c>
      <c r="C77" t="s">
        <v>129</v>
      </c>
      <c r="D77" t="s">
        <v>146</v>
      </c>
      <c r="E77" t="s">
        <v>129</v>
      </c>
      <c r="F77" s="12" t="s">
        <v>111</v>
      </c>
      <c r="S77">
        <v>1.38</v>
      </c>
      <c r="T77">
        <v>1.03</v>
      </c>
      <c r="U77">
        <v>1.03</v>
      </c>
      <c r="V77">
        <v>1.03</v>
      </c>
      <c r="AD77" t="s">
        <v>116</v>
      </c>
      <c r="AE77" s="12">
        <v>0</v>
      </c>
      <c r="AF77" s="12">
        <v>81</v>
      </c>
      <c r="AG77" s="31">
        <v>0</v>
      </c>
      <c r="AH77">
        <v>4.47</v>
      </c>
      <c r="AI77" s="12">
        <v>47</v>
      </c>
      <c r="AJ77" s="32">
        <v>0</v>
      </c>
      <c r="AK77" s="12">
        <v>4.47</v>
      </c>
      <c r="AL77" s="32">
        <v>0</v>
      </c>
    </row>
    <row r="78" spans="1:38" ht="12.75">
      <c r="A78" s="12">
        <v>76</v>
      </c>
      <c r="B78" t="s">
        <v>181</v>
      </c>
      <c r="C78" t="s">
        <v>173</v>
      </c>
      <c r="D78" t="s">
        <v>182</v>
      </c>
      <c r="E78" t="s">
        <v>173</v>
      </c>
      <c r="F78" s="12" t="s">
        <v>111</v>
      </c>
      <c r="G78">
        <v>1.12</v>
      </c>
      <c r="S78">
        <v>1.38</v>
      </c>
      <c r="T78">
        <v>1.38</v>
      </c>
      <c r="AD78" t="s">
        <v>183</v>
      </c>
      <c r="AE78" s="12">
        <v>1.12</v>
      </c>
      <c r="AF78" s="12">
        <v>74</v>
      </c>
      <c r="AG78" s="31">
        <v>0</v>
      </c>
      <c r="AH78">
        <v>2.76</v>
      </c>
      <c r="AI78" s="12">
        <v>59</v>
      </c>
      <c r="AJ78" s="32">
        <v>0</v>
      </c>
      <c r="AK78" s="12">
        <v>3.88</v>
      </c>
      <c r="AL78" s="32">
        <v>0</v>
      </c>
    </row>
    <row r="79" spans="1:38" ht="12.75">
      <c r="A79" s="12">
        <v>77</v>
      </c>
      <c r="B79" t="s">
        <v>150</v>
      </c>
      <c r="C79" t="s">
        <v>151</v>
      </c>
      <c r="D79" t="s">
        <v>152</v>
      </c>
      <c r="E79" t="s">
        <v>151</v>
      </c>
      <c r="F79" s="12" t="s">
        <v>131</v>
      </c>
      <c r="S79">
        <v>1.5</v>
      </c>
      <c r="T79">
        <v>1.06</v>
      </c>
      <c r="U79">
        <v>1.06</v>
      </c>
      <c r="AD79" t="s">
        <v>116</v>
      </c>
      <c r="AE79" s="12">
        <v>0</v>
      </c>
      <c r="AF79" s="12">
        <v>81</v>
      </c>
      <c r="AG79" s="31">
        <v>0</v>
      </c>
      <c r="AH79">
        <v>3.62</v>
      </c>
      <c r="AI79" s="12">
        <v>50</v>
      </c>
      <c r="AJ79" s="32">
        <v>0</v>
      </c>
      <c r="AK79" s="12">
        <v>3.62</v>
      </c>
      <c r="AL79" s="32">
        <v>0</v>
      </c>
    </row>
    <row r="80" spans="1:38" ht="12.75">
      <c r="A80" s="12">
        <v>78</v>
      </c>
      <c r="B80" t="s">
        <v>343</v>
      </c>
      <c r="C80" t="s">
        <v>290</v>
      </c>
      <c r="D80" t="s">
        <v>344</v>
      </c>
      <c r="E80" t="s">
        <v>345</v>
      </c>
      <c r="F80" s="12" t="s">
        <v>131</v>
      </c>
      <c r="G80">
        <v>1.44</v>
      </c>
      <c r="H80">
        <v>1.03</v>
      </c>
      <c r="I80">
        <v>1.09</v>
      </c>
      <c r="AD80" t="s">
        <v>116</v>
      </c>
      <c r="AE80" s="12">
        <v>3.56</v>
      </c>
      <c r="AF80" s="12">
        <v>55</v>
      </c>
      <c r="AG80" s="31">
        <v>0</v>
      </c>
      <c r="AH80">
        <v>0</v>
      </c>
      <c r="AI80" s="12">
        <v>84</v>
      </c>
      <c r="AJ80" s="32">
        <v>0</v>
      </c>
      <c r="AK80" s="12">
        <v>3.56</v>
      </c>
      <c r="AL80" s="32">
        <v>0</v>
      </c>
    </row>
    <row r="81" spans="1:38" ht="12.75">
      <c r="A81" s="12">
        <v>79</v>
      </c>
      <c r="B81" t="s">
        <v>157</v>
      </c>
      <c r="C81" t="s">
        <v>104</v>
      </c>
      <c r="D81" t="s">
        <v>158</v>
      </c>
      <c r="E81" t="s">
        <v>104</v>
      </c>
      <c r="F81" s="12" t="s">
        <v>131</v>
      </c>
      <c r="S81">
        <v>1.94</v>
      </c>
      <c r="T81">
        <v>1.32</v>
      </c>
      <c r="AD81" t="s">
        <v>159</v>
      </c>
      <c r="AE81" s="12">
        <v>0</v>
      </c>
      <c r="AF81" s="12">
        <v>81</v>
      </c>
      <c r="AG81" s="31">
        <v>0</v>
      </c>
      <c r="AH81">
        <v>3.26</v>
      </c>
      <c r="AI81" s="12">
        <v>55</v>
      </c>
      <c r="AJ81" s="32">
        <v>0</v>
      </c>
      <c r="AK81" s="12">
        <v>3.26</v>
      </c>
      <c r="AL81" s="32">
        <v>0</v>
      </c>
    </row>
    <row r="82" spans="1:38" ht="12.75">
      <c r="A82" s="12">
        <v>80</v>
      </c>
      <c r="B82" t="s">
        <v>203</v>
      </c>
      <c r="C82" t="s">
        <v>129</v>
      </c>
      <c r="D82" t="s">
        <v>204</v>
      </c>
      <c r="E82" t="s">
        <v>129</v>
      </c>
      <c r="F82" s="12" t="s">
        <v>111</v>
      </c>
      <c r="G82">
        <v>1.06</v>
      </c>
      <c r="S82">
        <v>2.12</v>
      </c>
      <c r="AD82" t="s">
        <v>107</v>
      </c>
      <c r="AE82" s="12">
        <v>1.06</v>
      </c>
      <c r="AF82" s="12">
        <v>78</v>
      </c>
      <c r="AG82" s="31">
        <v>0</v>
      </c>
      <c r="AH82">
        <v>2.12</v>
      </c>
      <c r="AI82" s="12">
        <v>68</v>
      </c>
      <c r="AJ82" s="32">
        <v>0</v>
      </c>
      <c r="AK82" s="12">
        <v>3.18</v>
      </c>
      <c r="AL82" s="32">
        <v>0</v>
      </c>
    </row>
    <row r="83" spans="1:38" ht="12.75">
      <c r="A83" s="12">
        <v>81</v>
      </c>
      <c r="B83" t="s">
        <v>233</v>
      </c>
      <c r="C83" t="s">
        <v>104</v>
      </c>
      <c r="D83" t="s">
        <v>234</v>
      </c>
      <c r="E83" t="s">
        <v>104</v>
      </c>
      <c r="F83" s="12" t="s">
        <v>111</v>
      </c>
      <c r="G83">
        <v>1.09</v>
      </c>
      <c r="S83">
        <v>1.78</v>
      </c>
      <c r="AD83" t="s">
        <v>116</v>
      </c>
      <c r="AE83" s="12">
        <v>1.09</v>
      </c>
      <c r="AF83" s="12">
        <v>76</v>
      </c>
      <c r="AG83" s="31">
        <v>0</v>
      </c>
      <c r="AH83">
        <v>1.78</v>
      </c>
      <c r="AI83" s="12">
        <v>73</v>
      </c>
      <c r="AJ83" s="32">
        <v>0</v>
      </c>
      <c r="AK83" s="12">
        <v>2.87</v>
      </c>
      <c r="AL83" s="32">
        <v>0</v>
      </c>
    </row>
    <row r="84" spans="1:38" ht="12.75">
      <c r="A84" s="12">
        <v>82</v>
      </c>
      <c r="B84" t="s">
        <v>160</v>
      </c>
      <c r="C84" t="s">
        <v>104</v>
      </c>
      <c r="D84" t="s">
        <v>161</v>
      </c>
      <c r="E84" t="s">
        <v>104</v>
      </c>
      <c r="F84" s="12" t="s">
        <v>111</v>
      </c>
      <c r="L84">
        <v>2.52</v>
      </c>
      <c r="S84">
        <v>1.5</v>
      </c>
      <c r="T84">
        <v>1.18</v>
      </c>
      <c r="AD84" t="s">
        <v>162</v>
      </c>
      <c r="AE84" s="12">
        <v>0</v>
      </c>
      <c r="AF84" s="12">
        <v>81</v>
      </c>
      <c r="AG84" s="31">
        <v>0</v>
      </c>
      <c r="AH84">
        <v>2.68</v>
      </c>
      <c r="AI84" s="12">
        <v>60</v>
      </c>
      <c r="AJ84" s="32">
        <v>0</v>
      </c>
      <c r="AK84" s="12">
        <v>2.68</v>
      </c>
      <c r="AL84" s="32">
        <v>0</v>
      </c>
    </row>
    <row r="85" spans="1:38" ht="12.75">
      <c r="A85" s="12">
        <v>83</v>
      </c>
      <c r="B85" t="s">
        <v>328</v>
      </c>
      <c r="C85" t="s">
        <v>329</v>
      </c>
      <c r="D85" t="s">
        <v>330</v>
      </c>
      <c r="E85" t="s">
        <v>329</v>
      </c>
      <c r="F85" s="12" t="s">
        <v>111</v>
      </c>
      <c r="G85">
        <v>1.12</v>
      </c>
      <c r="H85">
        <v>1.24</v>
      </c>
      <c r="AD85" t="s">
        <v>331</v>
      </c>
      <c r="AE85" s="12">
        <v>2.36</v>
      </c>
      <c r="AF85" s="12">
        <v>63</v>
      </c>
      <c r="AG85" s="31">
        <v>0</v>
      </c>
      <c r="AH85">
        <v>0</v>
      </c>
      <c r="AI85" s="12">
        <v>84</v>
      </c>
      <c r="AJ85" s="32">
        <v>0</v>
      </c>
      <c r="AK85" s="12">
        <v>2.36</v>
      </c>
      <c r="AL85" s="32">
        <v>0</v>
      </c>
    </row>
    <row r="86" spans="1:38" ht="12.75">
      <c r="A86" s="12">
        <v>84</v>
      </c>
      <c r="B86" t="s">
        <v>240</v>
      </c>
      <c r="C86" t="s">
        <v>104</v>
      </c>
      <c r="D86" t="s">
        <v>241</v>
      </c>
      <c r="E86" t="s">
        <v>104</v>
      </c>
      <c r="F86" s="12" t="s">
        <v>131</v>
      </c>
      <c r="G86">
        <v>1.09</v>
      </c>
      <c r="S86">
        <v>1.24</v>
      </c>
      <c r="AD86" t="s">
        <v>242</v>
      </c>
      <c r="AE86" s="12">
        <v>1.09</v>
      </c>
      <c r="AF86" s="12">
        <v>76</v>
      </c>
      <c r="AG86" s="31">
        <v>0</v>
      </c>
      <c r="AH86">
        <v>1.24</v>
      </c>
      <c r="AI86" s="12">
        <v>76</v>
      </c>
      <c r="AJ86" s="32">
        <v>0</v>
      </c>
      <c r="AK86" s="12">
        <v>2.33</v>
      </c>
      <c r="AL86" s="32">
        <v>0</v>
      </c>
    </row>
    <row r="87" spans="1:38" ht="12.75">
      <c r="A87" s="12">
        <v>85</v>
      </c>
      <c r="B87" t="s">
        <v>189</v>
      </c>
      <c r="C87" t="s">
        <v>104</v>
      </c>
      <c r="D87" t="s">
        <v>190</v>
      </c>
      <c r="E87" t="s">
        <v>185</v>
      </c>
      <c r="F87" s="12" t="s">
        <v>111</v>
      </c>
      <c r="S87">
        <v>1.09</v>
      </c>
      <c r="T87">
        <v>1.03</v>
      </c>
      <c r="AE87" s="12">
        <v>0</v>
      </c>
      <c r="AF87" s="12">
        <v>81</v>
      </c>
      <c r="AG87" s="31">
        <v>0</v>
      </c>
      <c r="AH87">
        <v>2.12</v>
      </c>
      <c r="AI87" s="12">
        <v>68</v>
      </c>
      <c r="AJ87" s="32">
        <v>0</v>
      </c>
      <c r="AK87" s="12">
        <v>2.12</v>
      </c>
      <c r="AL87" s="32">
        <v>0</v>
      </c>
    </row>
    <row r="88" spans="1:38" ht="12.75">
      <c r="A88" s="12">
        <v>86</v>
      </c>
      <c r="B88" t="s">
        <v>220</v>
      </c>
      <c r="C88" t="s">
        <v>221</v>
      </c>
      <c r="D88" t="s">
        <v>222</v>
      </c>
      <c r="E88" t="s">
        <v>221</v>
      </c>
      <c r="F88" s="12" t="s">
        <v>131</v>
      </c>
      <c r="S88">
        <v>1.24</v>
      </c>
      <c r="AD88" t="s">
        <v>107</v>
      </c>
      <c r="AE88" s="12">
        <v>0</v>
      </c>
      <c r="AF88" s="12">
        <v>81</v>
      </c>
      <c r="AG88" s="31">
        <v>0</v>
      </c>
      <c r="AH88">
        <v>1.24</v>
      </c>
      <c r="AI88" s="12">
        <v>76</v>
      </c>
      <c r="AJ88" s="32">
        <v>0</v>
      </c>
      <c r="AK88" s="12">
        <v>1.24</v>
      </c>
      <c r="AL88" s="32">
        <v>0</v>
      </c>
    </row>
    <row r="89" spans="1:38" ht="12.75">
      <c r="A89" s="12">
        <v>87</v>
      </c>
      <c r="B89" t="s">
        <v>243</v>
      </c>
      <c r="C89" t="s">
        <v>129</v>
      </c>
      <c r="D89" t="s">
        <v>244</v>
      </c>
      <c r="E89" t="s">
        <v>129</v>
      </c>
      <c r="F89" s="12" t="s">
        <v>106</v>
      </c>
      <c r="S89">
        <v>1.06</v>
      </c>
      <c r="AD89" t="s">
        <v>107</v>
      </c>
      <c r="AE89" s="12">
        <v>0</v>
      </c>
      <c r="AF89" s="12">
        <v>81</v>
      </c>
      <c r="AG89" s="31">
        <v>0</v>
      </c>
      <c r="AH89">
        <v>1.06</v>
      </c>
      <c r="AI89" s="12">
        <v>82</v>
      </c>
      <c r="AJ89" s="32">
        <v>0</v>
      </c>
      <c r="AK89" s="12">
        <v>1.06</v>
      </c>
      <c r="AL89" s="32">
        <v>0</v>
      </c>
    </row>
    <row r="90" spans="1:38" ht="12.75">
      <c r="A90" s="12">
        <v>87</v>
      </c>
      <c r="B90" t="s">
        <v>295</v>
      </c>
      <c r="C90" t="s">
        <v>201</v>
      </c>
      <c r="D90" t="s">
        <v>296</v>
      </c>
      <c r="E90" t="s">
        <v>129</v>
      </c>
      <c r="F90" s="12" t="s">
        <v>111</v>
      </c>
      <c r="G90">
        <v>1.06</v>
      </c>
      <c r="AE90" s="12">
        <v>1.06</v>
      </c>
      <c r="AF90" s="12">
        <v>78</v>
      </c>
      <c r="AG90" s="31">
        <v>0</v>
      </c>
      <c r="AH90">
        <v>0</v>
      </c>
      <c r="AI90" s="12">
        <v>84</v>
      </c>
      <c r="AJ90" s="32">
        <v>0</v>
      </c>
      <c r="AK90" s="12">
        <v>1.06</v>
      </c>
      <c r="AL90" s="32">
        <v>0</v>
      </c>
    </row>
    <row r="91" spans="1:38" ht="12.75">
      <c r="A91" s="12">
        <v>89</v>
      </c>
      <c r="B91" t="s">
        <v>250</v>
      </c>
      <c r="C91" t="s">
        <v>213</v>
      </c>
      <c r="D91" t="s">
        <v>251</v>
      </c>
      <c r="E91" t="s">
        <v>213</v>
      </c>
      <c r="F91" s="12" t="s">
        <v>111</v>
      </c>
      <c r="S91">
        <v>1.03</v>
      </c>
      <c r="AD91" t="s">
        <v>116</v>
      </c>
      <c r="AE91" s="12">
        <v>0</v>
      </c>
      <c r="AF91" s="12">
        <v>81</v>
      </c>
      <c r="AG91" s="31">
        <v>0</v>
      </c>
      <c r="AH91">
        <v>1.03</v>
      </c>
      <c r="AI91" s="12">
        <v>83</v>
      </c>
      <c r="AJ91" s="32">
        <v>0</v>
      </c>
      <c r="AK91" s="12">
        <v>1.03</v>
      </c>
      <c r="AL91" s="32">
        <v>0</v>
      </c>
    </row>
    <row r="92" spans="1:38" ht="12.75">
      <c r="A92" s="12">
        <v>89</v>
      </c>
      <c r="B92" t="s">
        <v>289</v>
      </c>
      <c r="C92" t="s">
        <v>290</v>
      </c>
      <c r="D92" t="s">
        <v>291</v>
      </c>
      <c r="E92" t="s">
        <v>104</v>
      </c>
      <c r="F92" s="12" t="s">
        <v>111</v>
      </c>
      <c r="G92">
        <v>1.03</v>
      </c>
      <c r="AD92" t="s">
        <v>116</v>
      </c>
      <c r="AE92" s="12">
        <v>1.03</v>
      </c>
      <c r="AF92" s="12">
        <v>80</v>
      </c>
      <c r="AG92" s="31">
        <v>0</v>
      </c>
      <c r="AH92">
        <v>0</v>
      </c>
      <c r="AI92" s="12">
        <v>84</v>
      </c>
      <c r="AJ92" s="32">
        <v>0</v>
      </c>
      <c r="AK92" s="12">
        <v>1.03</v>
      </c>
      <c r="AL92" s="32">
        <v>0</v>
      </c>
    </row>
    <row r="93" spans="1:38" ht="12.75">
      <c r="A93" s="12">
        <v>91</v>
      </c>
      <c r="B93" t="s">
        <v>252</v>
      </c>
      <c r="C93" t="s">
        <v>253</v>
      </c>
      <c r="D93" t="s">
        <v>254</v>
      </c>
      <c r="E93" t="s">
        <v>253</v>
      </c>
      <c r="F93" s="12" t="s">
        <v>253</v>
      </c>
      <c r="AE93" s="12">
        <v>0</v>
      </c>
      <c r="AF93" s="12">
        <v>81</v>
      </c>
      <c r="AG93" s="31">
        <v>0</v>
      </c>
      <c r="AH93">
        <v>0</v>
      </c>
      <c r="AI93" s="12">
        <v>84</v>
      </c>
      <c r="AJ93" s="32">
        <v>0</v>
      </c>
      <c r="AK93" s="12">
        <v>0</v>
      </c>
      <c r="AL93" s="32">
        <v>0</v>
      </c>
    </row>
    <row r="94" spans="1:38" ht="12.75">
      <c r="A94" s="12">
        <v>91</v>
      </c>
      <c r="B94" t="s">
        <v>255</v>
      </c>
      <c r="C94" t="s">
        <v>256</v>
      </c>
      <c r="D94" t="s">
        <v>257</v>
      </c>
      <c r="E94" t="s">
        <v>256</v>
      </c>
      <c r="F94" s="12" t="s">
        <v>111</v>
      </c>
      <c r="AE94" s="12">
        <v>0</v>
      </c>
      <c r="AF94" s="12">
        <v>81</v>
      </c>
      <c r="AG94" s="31">
        <v>0</v>
      </c>
      <c r="AH94">
        <v>0</v>
      </c>
      <c r="AI94" s="12">
        <v>84</v>
      </c>
      <c r="AJ94" s="32">
        <v>0</v>
      </c>
      <c r="AK94" s="12">
        <v>0</v>
      </c>
      <c r="AL94" s="32">
        <v>0</v>
      </c>
    </row>
    <row r="95" spans="1:38" ht="12.75">
      <c r="A95" s="12">
        <v>91</v>
      </c>
      <c r="B95" t="s">
        <v>260</v>
      </c>
      <c r="C95" t="s">
        <v>129</v>
      </c>
      <c r="D95" t="s">
        <v>261</v>
      </c>
      <c r="E95" t="s">
        <v>129</v>
      </c>
      <c r="F95" s="12" t="s">
        <v>111</v>
      </c>
      <c r="AD95" t="s">
        <v>262</v>
      </c>
      <c r="AE95" s="12">
        <v>0</v>
      </c>
      <c r="AF95" s="12">
        <v>81</v>
      </c>
      <c r="AG95" s="31">
        <v>0</v>
      </c>
      <c r="AH95">
        <v>0</v>
      </c>
      <c r="AI95" s="12">
        <v>84</v>
      </c>
      <c r="AJ95" s="32">
        <v>0</v>
      </c>
      <c r="AK95" s="12">
        <v>0</v>
      </c>
      <c r="AL95" s="32">
        <v>0</v>
      </c>
    </row>
    <row r="96" spans="1:38" ht="12.75">
      <c r="A96" s="12">
        <v>91</v>
      </c>
      <c r="B96" t="s">
        <v>263</v>
      </c>
      <c r="C96" t="s">
        <v>173</v>
      </c>
      <c r="D96" t="s">
        <v>264</v>
      </c>
      <c r="E96" t="s">
        <v>213</v>
      </c>
      <c r="F96" s="12" t="s">
        <v>111</v>
      </c>
      <c r="AD96" t="s">
        <v>107</v>
      </c>
      <c r="AE96" s="12">
        <v>0</v>
      </c>
      <c r="AF96" s="12">
        <v>81</v>
      </c>
      <c r="AG96" s="31">
        <v>0</v>
      </c>
      <c r="AH96">
        <v>0</v>
      </c>
      <c r="AI96" s="12">
        <v>84</v>
      </c>
      <c r="AJ96" s="32">
        <v>0</v>
      </c>
      <c r="AK96" s="12">
        <v>0</v>
      </c>
      <c r="AL96" s="32">
        <v>0</v>
      </c>
    </row>
    <row r="97" spans="1:38" ht="12.75">
      <c r="A97" s="12">
        <v>91</v>
      </c>
      <c r="B97" t="s">
        <v>265</v>
      </c>
      <c r="C97" t="s">
        <v>104</v>
      </c>
      <c r="D97" t="s">
        <v>266</v>
      </c>
      <c r="E97" t="s">
        <v>109</v>
      </c>
      <c r="F97" s="12" t="s">
        <v>111</v>
      </c>
      <c r="AD97" t="s">
        <v>267</v>
      </c>
      <c r="AE97" s="12">
        <v>0</v>
      </c>
      <c r="AF97" s="12">
        <v>81</v>
      </c>
      <c r="AG97" s="31">
        <v>0</v>
      </c>
      <c r="AH97">
        <v>0</v>
      </c>
      <c r="AI97" s="12">
        <v>84</v>
      </c>
      <c r="AJ97" s="32">
        <v>0</v>
      </c>
      <c r="AK97" s="12">
        <v>0</v>
      </c>
      <c r="AL97" s="32">
        <v>0</v>
      </c>
    </row>
    <row r="98" spans="1:38" ht="12.75">
      <c r="A98" s="12">
        <v>91</v>
      </c>
      <c r="B98" t="s">
        <v>268</v>
      </c>
      <c r="C98" t="s">
        <v>194</v>
      </c>
      <c r="D98" t="s">
        <v>269</v>
      </c>
      <c r="E98" t="s">
        <v>194</v>
      </c>
      <c r="F98" s="12" t="s">
        <v>131</v>
      </c>
      <c r="AE98" s="12">
        <v>0</v>
      </c>
      <c r="AF98" s="12">
        <v>81</v>
      </c>
      <c r="AG98" s="31">
        <v>0</v>
      </c>
      <c r="AH98">
        <v>0</v>
      </c>
      <c r="AI98" s="12">
        <v>84</v>
      </c>
      <c r="AJ98" s="32">
        <v>0</v>
      </c>
      <c r="AK98" s="12">
        <v>0</v>
      </c>
      <c r="AL98" s="32">
        <v>0</v>
      </c>
    </row>
    <row r="99" spans="1:38" ht="12.75">
      <c r="A99" s="12">
        <v>91</v>
      </c>
      <c r="B99" t="s">
        <v>270</v>
      </c>
      <c r="C99" t="s">
        <v>104</v>
      </c>
      <c r="D99" t="s">
        <v>271</v>
      </c>
      <c r="E99" t="s">
        <v>104</v>
      </c>
      <c r="F99" s="12" t="s">
        <v>106</v>
      </c>
      <c r="AD99" t="s">
        <v>175</v>
      </c>
      <c r="AE99" s="12">
        <v>0</v>
      </c>
      <c r="AF99" s="12">
        <v>81</v>
      </c>
      <c r="AG99" s="31">
        <v>0</v>
      </c>
      <c r="AH99">
        <v>0</v>
      </c>
      <c r="AI99" s="12">
        <v>84</v>
      </c>
      <c r="AJ99" s="32">
        <v>0</v>
      </c>
      <c r="AK99" s="12">
        <v>0</v>
      </c>
      <c r="AL99" s="32">
        <v>0</v>
      </c>
    </row>
    <row r="100" spans="1:38" ht="12.75">
      <c r="A100" s="12">
        <v>91</v>
      </c>
      <c r="B100" t="s">
        <v>272</v>
      </c>
      <c r="C100" t="s">
        <v>273</v>
      </c>
      <c r="D100" t="s">
        <v>274</v>
      </c>
      <c r="E100" t="s">
        <v>275</v>
      </c>
      <c r="F100" s="12" t="s">
        <v>111</v>
      </c>
      <c r="AE100" s="12">
        <v>0</v>
      </c>
      <c r="AF100" s="12">
        <v>81</v>
      </c>
      <c r="AG100" s="31">
        <v>0</v>
      </c>
      <c r="AH100">
        <v>0</v>
      </c>
      <c r="AI100" s="12">
        <v>84</v>
      </c>
      <c r="AJ100" s="32">
        <v>0</v>
      </c>
      <c r="AK100" s="12">
        <v>0</v>
      </c>
      <c r="AL100" s="32">
        <v>0</v>
      </c>
    </row>
    <row r="101" spans="1:38" ht="12.75">
      <c r="A101" s="12">
        <v>91</v>
      </c>
      <c r="B101" t="s">
        <v>276</v>
      </c>
      <c r="C101" t="s">
        <v>129</v>
      </c>
      <c r="D101" t="s">
        <v>277</v>
      </c>
      <c r="E101" t="s">
        <v>129</v>
      </c>
      <c r="F101" s="12" t="s">
        <v>131</v>
      </c>
      <c r="AD101" t="s">
        <v>278</v>
      </c>
      <c r="AE101" s="12">
        <v>0</v>
      </c>
      <c r="AF101" s="12">
        <v>81</v>
      </c>
      <c r="AG101" s="31">
        <v>0</v>
      </c>
      <c r="AH101">
        <v>0</v>
      </c>
      <c r="AI101" s="12">
        <v>84</v>
      </c>
      <c r="AJ101" s="32">
        <v>0</v>
      </c>
      <c r="AK101" s="12">
        <v>0</v>
      </c>
      <c r="AL101" s="32">
        <v>0</v>
      </c>
    </row>
    <row r="102" spans="1:38" ht="12.75">
      <c r="A102" s="12">
        <v>91</v>
      </c>
      <c r="B102" t="s">
        <v>279</v>
      </c>
      <c r="C102" t="s">
        <v>129</v>
      </c>
      <c r="D102" t="s">
        <v>280</v>
      </c>
      <c r="E102" t="s">
        <v>129</v>
      </c>
      <c r="F102" s="12" t="s">
        <v>131</v>
      </c>
      <c r="AE102" s="12">
        <v>0</v>
      </c>
      <c r="AF102" s="12">
        <v>81</v>
      </c>
      <c r="AG102" s="31">
        <v>0</v>
      </c>
      <c r="AH102">
        <v>0</v>
      </c>
      <c r="AI102" s="12">
        <v>84</v>
      </c>
      <c r="AJ102" s="32">
        <v>0</v>
      </c>
      <c r="AK102" s="12">
        <v>0</v>
      </c>
      <c r="AL102" s="32">
        <v>0</v>
      </c>
    </row>
    <row r="103" spans="1:38" ht="12.75">
      <c r="A103" s="12">
        <v>91</v>
      </c>
      <c r="B103" t="s">
        <v>281</v>
      </c>
      <c r="C103" t="s">
        <v>282</v>
      </c>
      <c r="D103" t="s">
        <v>283</v>
      </c>
      <c r="E103" t="s">
        <v>284</v>
      </c>
      <c r="F103" s="12" t="s">
        <v>111</v>
      </c>
      <c r="AE103" s="12">
        <v>0</v>
      </c>
      <c r="AF103" s="12">
        <v>81</v>
      </c>
      <c r="AG103" s="31">
        <v>0</v>
      </c>
      <c r="AH103">
        <v>0</v>
      </c>
      <c r="AI103" s="12">
        <v>84</v>
      </c>
      <c r="AJ103" s="32">
        <v>0</v>
      </c>
      <c r="AK103" s="12">
        <v>0</v>
      </c>
      <c r="AL103" s="32">
        <v>0</v>
      </c>
    </row>
    <row r="104" spans="1:38" ht="12.75">
      <c r="A104" s="12">
        <v>91</v>
      </c>
      <c r="B104" t="s">
        <v>285</v>
      </c>
      <c r="C104" t="s">
        <v>213</v>
      </c>
      <c r="D104" t="s">
        <v>286</v>
      </c>
      <c r="E104" t="s">
        <v>213</v>
      </c>
      <c r="F104" s="12" t="s">
        <v>111</v>
      </c>
      <c r="S104" t="s">
        <v>253</v>
      </c>
      <c r="AE104" s="12">
        <v>0</v>
      </c>
      <c r="AF104" s="12">
        <v>81</v>
      </c>
      <c r="AG104" s="31">
        <v>0</v>
      </c>
      <c r="AH104">
        <v>0</v>
      </c>
      <c r="AI104" s="12">
        <v>84</v>
      </c>
      <c r="AJ104" s="32">
        <v>0</v>
      </c>
      <c r="AK104" s="12">
        <v>0</v>
      </c>
      <c r="AL104" s="32">
        <v>0</v>
      </c>
    </row>
    <row r="105" spans="1:38" ht="12.75">
      <c r="A105" s="12" t="s">
        <v>423</v>
      </c>
      <c r="C105" t="s">
        <v>253</v>
      </c>
      <c r="E105" t="s">
        <v>253</v>
      </c>
      <c r="AF105" s="12" t="s">
        <v>423</v>
      </c>
      <c r="AI105" s="12" t="s">
        <v>423</v>
      </c>
      <c r="AJ105" s="12" t="s">
        <v>423</v>
      </c>
      <c r="AK105" s="12" t="s">
        <v>423</v>
      </c>
      <c r="AL105" s="12" t="s">
        <v>423</v>
      </c>
    </row>
    <row r="106" spans="1:38" ht="12.75">
      <c r="A106" s="12" t="s">
        <v>423</v>
      </c>
      <c r="AF106" s="12" t="s">
        <v>423</v>
      </c>
      <c r="AI106" s="12" t="s">
        <v>423</v>
      </c>
      <c r="AJ106" s="12" t="s">
        <v>423</v>
      </c>
      <c r="AK106" s="12" t="s">
        <v>423</v>
      </c>
      <c r="AL106" s="12" t="s">
        <v>423</v>
      </c>
    </row>
    <row r="107" spans="1:38" ht="12.75">
      <c r="A107" s="12" t="s">
        <v>423</v>
      </c>
      <c r="AF107" s="12" t="s">
        <v>423</v>
      </c>
      <c r="AI107" s="12" t="s">
        <v>423</v>
      </c>
      <c r="AJ107" s="12" t="s">
        <v>423</v>
      </c>
      <c r="AK107" s="12" t="s">
        <v>423</v>
      </c>
      <c r="AL107" s="12" t="s">
        <v>423</v>
      </c>
    </row>
    <row r="108" spans="1:38" ht="12.75">
      <c r="A108" s="12" t="s">
        <v>423</v>
      </c>
      <c r="AF108" s="12" t="s">
        <v>423</v>
      </c>
      <c r="AI108" s="12" t="s">
        <v>423</v>
      </c>
      <c r="AJ108" s="12" t="s">
        <v>423</v>
      </c>
      <c r="AK108" s="12" t="s">
        <v>423</v>
      </c>
      <c r="AL108" s="12" t="s">
        <v>423</v>
      </c>
    </row>
    <row r="109" spans="1:38" ht="12.75">
      <c r="A109" s="12" t="s">
        <v>423</v>
      </c>
      <c r="AF109" s="12" t="s">
        <v>423</v>
      </c>
      <c r="AI109" s="12" t="s">
        <v>423</v>
      </c>
      <c r="AJ109" s="12" t="s">
        <v>423</v>
      </c>
      <c r="AK109" s="12" t="s">
        <v>423</v>
      </c>
      <c r="AL109" s="12" t="s">
        <v>423</v>
      </c>
    </row>
    <row r="110" spans="1:38" ht="12.75">
      <c r="A110" s="12" t="s">
        <v>423</v>
      </c>
      <c r="AF110" s="12" t="s">
        <v>423</v>
      </c>
      <c r="AI110" s="12" t="s">
        <v>423</v>
      </c>
      <c r="AJ110" s="12" t="s">
        <v>423</v>
      </c>
      <c r="AK110" s="12" t="s">
        <v>423</v>
      </c>
      <c r="AL110" s="12" t="s">
        <v>423</v>
      </c>
    </row>
    <row r="111" spans="1:38" ht="12.75">
      <c r="A111" s="12" t="s">
        <v>423</v>
      </c>
      <c r="AF111" s="12" t="s">
        <v>423</v>
      </c>
      <c r="AI111" s="12" t="s">
        <v>423</v>
      </c>
      <c r="AJ111" s="12" t="s">
        <v>423</v>
      </c>
      <c r="AK111" s="12" t="s">
        <v>423</v>
      </c>
      <c r="AL111" s="12" t="s">
        <v>423</v>
      </c>
    </row>
    <row r="112" spans="1:38" ht="12.75">
      <c r="A112" s="12" t="s">
        <v>423</v>
      </c>
      <c r="AF112" s="12" t="s">
        <v>423</v>
      </c>
      <c r="AI112" s="12" t="s">
        <v>423</v>
      </c>
      <c r="AJ112" s="12" t="s">
        <v>423</v>
      </c>
      <c r="AK112" s="12" t="s">
        <v>423</v>
      </c>
      <c r="AL112" s="12" t="s">
        <v>423</v>
      </c>
    </row>
    <row r="113" spans="1:38" ht="12.75">
      <c r="A113" s="12" t="s">
        <v>423</v>
      </c>
      <c r="AF113" s="12" t="s">
        <v>423</v>
      </c>
      <c r="AI113" s="12" t="s">
        <v>423</v>
      </c>
      <c r="AJ113" s="12" t="s">
        <v>423</v>
      </c>
      <c r="AK113" s="12" t="s">
        <v>423</v>
      </c>
      <c r="AL113" s="12" t="s">
        <v>423</v>
      </c>
    </row>
    <row r="114" spans="1:38" ht="12.75">
      <c r="A114" s="12" t="s">
        <v>423</v>
      </c>
      <c r="AF114" s="12" t="s">
        <v>423</v>
      </c>
      <c r="AI114" s="12" t="s">
        <v>423</v>
      </c>
      <c r="AJ114" s="12" t="s">
        <v>423</v>
      </c>
      <c r="AK114" s="12" t="s">
        <v>423</v>
      </c>
      <c r="AL114" s="12" t="s">
        <v>423</v>
      </c>
    </row>
    <row r="115" spans="1:38" ht="12.75">
      <c r="A115" s="12" t="s">
        <v>423</v>
      </c>
      <c r="AF115" s="12" t="s">
        <v>423</v>
      </c>
      <c r="AI115" s="12" t="s">
        <v>423</v>
      </c>
      <c r="AJ115" s="12" t="s">
        <v>423</v>
      </c>
      <c r="AK115" s="12" t="s">
        <v>423</v>
      </c>
      <c r="AL115" s="12" t="s">
        <v>423</v>
      </c>
    </row>
    <row r="116" spans="1:38" ht="12.75">
      <c r="A116" s="12" t="s">
        <v>423</v>
      </c>
      <c r="AF116" s="12" t="s">
        <v>423</v>
      </c>
      <c r="AI116" s="12" t="s">
        <v>423</v>
      </c>
      <c r="AJ116" s="12" t="s">
        <v>423</v>
      </c>
      <c r="AK116" s="12" t="s">
        <v>423</v>
      </c>
      <c r="AL116" s="12" t="s">
        <v>423</v>
      </c>
    </row>
    <row r="117" spans="1:38" ht="12.75">
      <c r="A117" s="12" t="s">
        <v>423</v>
      </c>
      <c r="AF117" s="12" t="s">
        <v>423</v>
      </c>
      <c r="AI117" s="12" t="s">
        <v>423</v>
      </c>
      <c r="AJ117" s="12" t="s">
        <v>423</v>
      </c>
      <c r="AK117" s="12" t="s">
        <v>423</v>
      </c>
      <c r="AL117" s="12" t="s">
        <v>423</v>
      </c>
    </row>
    <row r="118" spans="1:38" ht="12.75">
      <c r="A118" s="12" t="s">
        <v>423</v>
      </c>
      <c r="AF118" s="12" t="s">
        <v>423</v>
      </c>
      <c r="AI118" s="12" t="s">
        <v>423</v>
      </c>
      <c r="AJ118" s="12" t="s">
        <v>423</v>
      </c>
      <c r="AK118" s="12" t="s">
        <v>423</v>
      </c>
      <c r="AL118" s="12" t="s">
        <v>423</v>
      </c>
    </row>
    <row r="119" spans="1:38" ht="12.75">
      <c r="A119" s="12" t="s">
        <v>423</v>
      </c>
      <c r="AF119" s="12" t="s">
        <v>423</v>
      </c>
      <c r="AI119" s="12" t="s">
        <v>423</v>
      </c>
      <c r="AJ119" s="12" t="s">
        <v>423</v>
      </c>
      <c r="AK119" s="12" t="s">
        <v>423</v>
      </c>
      <c r="AL119" s="12" t="s">
        <v>423</v>
      </c>
    </row>
    <row r="120" spans="1:38" ht="12.75">
      <c r="A120" s="12" t="s">
        <v>423</v>
      </c>
      <c r="AF120" s="12" t="s">
        <v>423</v>
      </c>
      <c r="AI120" s="12" t="s">
        <v>423</v>
      </c>
      <c r="AJ120" s="12" t="s">
        <v>423</v>
      </c>
      <c r="AK120" s="12" t="s">
        <v>423</v>
      </c>
      <c r="AL120" s="12" t="s">
        <v>423</v>
      </c>
    </row>
    <row r="121" spans="1:38" ht="12.75">
      <c r="A121" s="12" t="s">
        <v>423</v>
      </c>
      <c r="AF121" s="12" t="s">
        <v>423</v>
      </c>
      <c r="AI121" s="12" t="s">
        <v>423</v>
      </c>
      <c r="AJ121" s="12" t="s">
        <v>423</v>
      </c>
      <c r="AK121" s="12" t="s">
        <v>423</v>
      </c>
      <c r="AL121" s="12" t="s">
        <v>423</v>
      </c>
    </row>
    <row r="122" spans="1:38" ht="12.75">
      <c r="A122" s="12" t="s">
        <v>423</v>
      </c>
      <c r="AF122" s="12" t="s">
        <v>423</v>
      </c>
      <c r="AI122" s="12" t="s">
        <v>423</v>
      </c>
      <c r="AJ122" s="12" t="s">
        <v>423</v>
      </c>
      <c r="AK122" s="12" t="s">
        <v>423</v>
      </c>
      <c r="AL122" s="12" t="s">
        <v>423</v>
      </c>
    </row>
    <row r="123" spans="1:38" ht="12.75">
      <c r="A123" s="12" t="s">
        <v>423</v>
      </c>
      <c r="AF123" s="12" t="s">
        <v>423</v>
      </c>
      <c r="AI123" s="12" t="s">
        <v>423</v>
      </c>
      <c r="AJ123" s="12" t="s">
        <v>423</v>
      </c>
      <c r="AK123" s="12" t="s">
        <v>423</v>
      </c>
      <c r="AL123" s="12" t="s">
        <v>423</v>
      </c>
    </row>
    <row r="124" spans="1:38" ht="12.75">
      <c r="A124" s="12" t="s">
        <v>423</v>
      </c>
      <c r="AF124" s="12" t="s">
        <v>423</v>
      </c>
      <c r="AI124" s="12" t="s">
        <v>423</v>
      </c>
      <c r="AJ124" s="12" t="s">
        <v>423</v>
      </c>
      <c r="AK124" s="12" t="s">
        <v>423</v>
      </c>
      <c r="AL124" s="12" t="s">
        <v>423</v>
      </c>
    </row>
    <row r="125" spans="1:38" ht="12.75">
      <c r="A125" s="12" t="s">
        <v>423</v>
      </c>
      <c r="AF125" s="12" t="s">
        <v>423</v>
      </c>
      <c r="AI125" s="12" t="s">
        <v>423</v>
      </c>
      <c r="AJ125" s="12" t="s">
        <v>423</v>
      </c>
      <c r="AK125" s="12" t="s">
        <v>423</v>
      </c>
      <c r="AL125" s="12" t="s">
        <v>423</v>
      </c>
    </row>
    <row r="126" spans="1:38" ht="12.75">
      <c r="A126" s="12" t="s">
        <v>423</v>
      </c>
      <c r="AF126" s="12" t="s">
        <v>423</v>
      </c>
      <c r="AI126" s="12" t="s">
        <v>423</v>
      </c>
      <c r="AJ126" s="12" t="s">
        <v>423</v>
      </c>
      <c r="AK126" s="12" t="s">
        <v>423</v>
      </c>
      <c r="AL126" s="12" t="s">
        <v>423</v>
      </c>
    </row>
    <row r="127" spans="1:38" ht="12.75">
      <c r="A127" s="12" t="s">
        <v>423</v>
      </c>
      <c r="AF127" s="12" t="s">
        <v>423</v>
      </c>
      <c r="AI127" s="12" t="s">
        <v>423</v>
      </c>
      <c r="AJ127" s="12" t="s">
        <v>423</v>
      </c>
      <c r="AK127" s="12" t="s">
        <v>423</v>
      </c>
      <c r="AL127" s="12" t="s">
        <v>423</v>
      </c>
    </row>
    <row r="128" spans="1:38" ht="12.75">
      <c r="A128" s="12" t="s">
        <v>423</v>
      </c>
      <c r="AF128" s="12" t="s">
        <v>423</v>
      </c>
      <c r="AI128" s="12" t="s">
        <v>423</v>
      </c>
      <c r="AJ128" s="12" t="s">
        <v>423</v>
      </c>
      <c r="AK128" s="12" t="s">
        <v>423</v>
      </c>
      <c r="AL128" s="12" t="s">
        <v>423</v>
      </c>
    </row>
    <row r="129" spans="1:38" ht="12.75">
      <c r="A129" s="12" t="s">
        <v>423</v>
      </c>
      <c r="AF129" s="12" t="s">
        <v>423</v>
      </c>
      <c r="AI129" s="12" t="s">
        <v>423</v>
      </c>
      <c r="AJ129" s="12" t="s">
        <v>423</v>
      </c>
      <c r="AK129" s="12" t="s">
        <v>423</v>
      </c>
      <c r="AL129" s="12" t="s">
        <v>423</v>
      </c>
    </row>
    <row r="130" spans="1:38" ht="12.75">
      <c r="A130" s="12" t="s">
        <v>423</v>
      </c>
      <c r="AF130" s="12" t="s">
        <v>423</v>
      </c>
      <c r="AI130" s="12" t="s">
        <v>423</v>
      </c>
      <c r="AJ130" s="12" t="s">
        <v>423</v>
      </c>
      <c r="AK130" s="12" t="s">
        <v>423</v>
      </c>
      <c r="AL130" s="12" t="s">
        <v>423</v>
      </c>
    </row>
    <row r="131" spans="1:38" ht="12.75">
      <c r="A131" s="12" t="s">
        <v>423</v>
      </c>
      <c r="AF131" s="12" t="s">
        <v>423</v>
      </c>
      <c r="AI131" s="12" t="s">
        <v>423</v>
      </c>
      <c r="AJ131" s="12" t="s">
        <v>423</v>
      </c>
      <c r="AK131" s="12" t="s">
        <v>423</v>
      </c>
      <c r="AL131" s="12" t="s">
        <v>423</v>
      </c>
    </row>
    <row r="132" spans="1:38" ht="12.75">
      <c r="A132" s="12" t="s">
        <v>423</v>
      </c>
      <c r="AF132" s="12" t="s">
        <v>423</v>
      </c>
      <c r="AI132" s="12" t="s">
        <v>423</v>
      </c>
      <c r="AJ132" s="12" t="s">
        <v>423</v>
      </c>
      <c r="AK132" s="12" t="s">
        <v>423</v>
      </c>
      <c r="AL132" s="12" t="s">
        <v>423</v>
      </c>
    </row>
    <row r="133" spans="1:38" ht="12.75">
      <c r="A133" s="12" t="s">
        <v>423</v>
      </c>
      <c r="AF133" s="12" t="s">
        <v>423</v>
      </c>
      <c r="AI133" s="12" t="s">
        <v>423</v>
      </c>
      <c r="AJ133" s="12" t="s">
        <v>423</v>
      </c>
      <c r="AK133" s="12" t="s">
        <v>423</v>
      </c>
      <c r="AL133" s="12" t="s">
        <v>423</v>
      </c>
    </row>
    <row r="134" spans="1:38" ht="12.75">
      <c r="A134" s="12" t="s">
        <v>423</v>
      </c>
      <c r="AF134" s="12" t="s">
        <v>423</v>
      </c>
      <c r="AI134" s="12" t="s">
        <v>423</v>
      </c>
      <c r="AJ134" s="12" t="s">
        <v>423</v>
      </c>
      <c r="AK134" s="12" t="s">
        <v>423</v>
      </c>
      <c r="AL134" s="12" t="s">
        <v>423</v>
      </c>
    </row>
    <row r="135" spans="1:38" ht="12.75">
      <c r="A135" s="12" t="s">
        <v>423</v>
      </c>
      <c r="AF135" s="12" t="s">
        <v>423</v>
      </c>
      <c r="AI135" s="12" t="s">
        <v>423</v>
      </c>
      <c r="AJ135" s="12" t="s">
        <v>423</v>
      </c>
      <c r="AK135" s="12" t="s">
        <v>423</v>
      </c>
      <c r="AL135" s="12" t="s">
        <v>423</v>
      </c>
    </row>
    <row r="136" spans="1:38" ht="12.75">
      <c r="A136" s="12" t="s">
        <v>423</v>
      </c>
      <c r="AF136" s="12" t="s">
        <v>423</v>
      </c>
      <c r="AI136" s="12" t="s">
        <v>423</v>
      </c>
      <c r="AJ136" s="12" t="s">
        <v>423</v>
      </c>
      <c r="AK136" s="12" t="s">
        <v>423</v>
      </c>
      <c r="AL136" s="12" t="s">
        <v>423</v>
      </c>
    </row>
    <row r="137" spans="1:38" ht="12.75">
      <c r="A137" s="12" t="s">
        <v>423</v>
      </c>
      <c r="AF137" s="12" t="s">
        <v>423</v>
      </c>
      <c r="AI137" s="12" t="s">
        <v>423</v>
      </c>
      <c r="AJ137" s="12" t="s">
        <v>423</v>
      </c>
      <c r="AK137" s="12" t="s">
        <v>423</v>
      </c>
      <c r="AL137" s="12" t="s">
        <v>423</v>
      </c>
    </row>
    <row r="138" spans="1:38" ht="12.75">
      <c r="A138" s="12" t="s">
        <v>423</v>
      </c>
      <c r="AF138" s="12" t="s">
        <v>423</v>
      </c>
      <c r="AI138" s="12" t="s">
        <v>423</v>
      </c>
      <c r="AJ138" s="12" t="s">
        <v>423</v>
      </c>
      <c r="AK138" s="12" t="s">
        <v>423</v>
      </c>
      <c r="AL138" s="12" t="s">
        <v>423</v>
      </c>
    </row>
    <row r="139" spans="1:38" ht="12.75">
      <c r="A139" s="12" t="s">
        <v>423</v>
      </c>
      <c r="AF139" s="12" t="s">
        <v>423</v>
      </c>
      <c r="AI139" s="12" t="s">
        <v>423</v>
      </c>
      <c r="AJ139" s="12" t="s">
        <v>423</v>
      </c>
      <c r="AK139" s="12" t="s">
        <v>423</v>
      </c>
      <c r="AL139" s="12" t="s">
        <v>423</v>
      </c>
    </row>
    <row r="140" spans="1:38" ht="12.75">
      <c r="A140" s="12" t="s">
        <v>423</v>
      </c>
      <c r="AF140" s="12" t="s">
        <v>423</v>
      </c>
      <c r="AI140" s="12" t="s">
        <v>423</v>
      </c>
      <c r="AJ140" s="12" t="s">
        <v>423</v>
      </c>
      <c r="AK140" s="12" t="s">
        <v>423</v>
      </c>
      <c r="AL140" s="12" t="s">
        <v>423</v>
      </c>
    </row>
    <row r="141" spans="1:38" ht="12.75">
      <c r="A141" s="12" t="s">
        <v>423</v>
      </c>
      <c r="AF141" s="12" t="s">
        <v>423</v>
      </c>
      <c r="AI141" s="12" t="s">
        <v>423</v>
      </c>
      <c r="AJ141" s="12" t="s">
        <v>423</v>
      </c>
      <c r="AK141" s="12" t="s">
        <v>423</v>
      </c>
      <c r="AL141" s="12" t="s">
        <v>423</v>
      </c>
    </row>
    <row r="142" spans="1:38" ht="12.75">
      <c r="A142" s="12" t="s">
        <v>423</v>
      </c>
      <c r="AF142" s="12" t="s">
        <v>423</v>
      </c>
      <c r="AI142" s="12" t="s">
        <v>423</v>
      </c>
      <c r="AJ142" s="12" t="s">
        <v>423</v>
      </c>
      <c r="AK142" s="12" t="s">
        <v>423</v>
      </c>
      <c r="AL142" s="12" t="s">
        <v>423</v>
      </c>
    </row>
    <row r="143" spans="1:38" ht="12.75">
      <c r="A143" s="12" t="s">
        <v>423</v>
      </c>
      <c r="AF143" s="12" t="s">
        <v>423</v>
      </c>
      <c r="AI143" s="12" t="s">
        <v>423</v>
      </c>
      <c r="AJ143" s="12" t="s">
        <v>423</v>
      </c>
      <c r="AK143" s="12" t="s">
        <v>423</v>
      </c>
      <c r="AL143" s="12" t="s">
        <v>423</v>
      </c>
    </row>
    <row r="144" spans="1:38" ht="12.75">
      <c r="A144" s="12" t="s">
        <v>423</v>
      </c>
      <c r="AF144" s="12" t="s">
        <v>423</v>
      </c>
      <c r="AI144" s="12" t="s">
        <v>423</v>
      </c>
      <c r="AJ144" s="12" t="s">
        <v>423</v>
      </c>
      <c r="AK144" s="12" t="s">
        <v>423</v>
      </c>
      <c r="AL144" s="12" t="s">
        <v>423</v>
      </c>
    </row>
    <row r="145" spans="1:38" ht="12.75">
      <c r="A145" s="12" t="s">
        <v>423</v>
      </c>
      <c r="AF145" s="12" t="s">
        <v>423</v>
      </c>
      <c r="AI145" s="12" t="s">
        <v>423</v>
      </c>
      <c r="AJ145" s="12" t="s">
        <v>423</v>
      </c>
      <c r="AK145" s="12" t="s">
        <v>423</v>
      </c>
      <c r="AL145" s="12" t="s">
        <v>423</v>
      </c>
    </row>
    <row r="146" spans="1:38" ht="12.75">
      <c r="A146" s="12" t="s">
        <v>423</v>
      </c>
      <c r="AF146" s="12" t="s">
        <v>423</v>
      </c>
      <c r="AI146" s="12" t="s">
        <v>423</v>
      </c>
      <c r="AJ146" s="12" t="s">
        <v>423</v>
      </c>
      <c r="AK146" s="12" t="s">
        <v>423</v>
      </c>
      <c r="AL146" s="12" t="s">
        <v>423</v>
      </c>
    </row>
    <row r="147" spans="1:38" ht="12.75">
      <c r="A147" s="12" t="s">
        <v>423</v>
      </c>
      <c r="AF147" s="12" t="s">
        <v>423</v>
      </c>
      <c r="AI147" s="12" t="s">
        <v>423</v>
      </c>
      <c r="AJ147" s="12" t="s">
        <v>423</v>
      </c>
      <c r="AK147" s="12" t="s">
        <v>423</v>
      </c>
      <c r="AL147" s="12" t="s">
        <v>423</v>
      </c>
    </row>
    <row r="148" spans="1:38" ht="12.75">
      <c r="A148" s="12" t="s">
        <v>423</v>
      </c>
      <c r="AF148" s="12" t="s">
        <v>423</v>
      </c>
      <c r="AI148" s="12" t="s">
        <v>423</v>
      </c>
      <c r="AJ148" s="12" t="s">
        <v>423</v>
      </c>
      <c r="AK148" s="12" t="s">
        <v>423</v>
      </c>
      <c r="AL148" s="12" t="s">
        <v>423</v>
      </c>
    </row>
    <row r="149" spans="1:38" ht="12.75">
      <c r="A149" s="12" t="s">
        <v>423</v>
      </c>
      <c r="AF149" s="12" t="s">
        <v>423</v>
      </c>
      <c r="AI149" s="12" t="s">
        <v>423</v>
      </c>
      <c r="AJ149" s="12" t="s">
        <v>423</v>
      </c>
      <c r="AK149" s="12" t="s">
        <v>423</v>
      </c>
      <c r="AL149" s="12" t="s">
        <v>423</v>
      </c>
    </row>
    <row r="150" spans="1:38" ht="12.75">
      <c r="A150" s="12" t="s">
        <v>423</v>
      </c>
      <c r="AF150" s="12" t="s">
        <v>423</v>
      </c>
      <c r="AI150" s="12" t="s">
        <v>423</v>
      </c>
      <c r="AJ150" s="12" t="s">
        <v>423</v>
      </c>
      <c r="AK150" s="12" t="s">
        <v>423</v>
      </c>
      <c r="AL150" s="12" t="s">
        <v>423</v>
      </c>
    </row>
    <row r="151" spans="1:38" ht="12.75">
      <c r="A151" s="12" t="s">
        <v>423</v>
      </c>
      <c r="AF151" s="12" t="s">
        <v>423</v>
      </c>
      <c r="AI151" s="12" t="s">
        <v>423</v>
      </c>
      <c r="AJ151" s="12" t="s">
        <v>423</v>
      </c>
      <c r="AK151" s="12" t="s">
        <v>423</v>
      </c>
      <c r="AL151" s="12" t="s">
        <v>423</v>
      </c>
    </row>
    <row r="152" spans="1:38" ht="12.75">
      <c r="A152" s="12" t="s">
        <v>423</v>
      </c>
      <c r="AF152" s="12" t="s">
        <v>423</v>
      </c>
      <c r="AI152" s="12" t="s">
        <v>423</v>
      </c>
      <c r="AJ152" s="12" t="s">
        <v>423</v>
      </c>
      <c r="AK152" s="12" t="s">
        <v>423</v>
      </c>
      <c r="AL152" s="12" t="s">
        <v>423</v>
      </c>
    </row>
    <row r="153" spans="1:38" ht="12.75">
      <c r="A153" s="12" t="s">
        <v>423</v>
      </c>
      <c r="AF153" s="12" t="s">
        <v>423</v>
      </c>
      <c r="AI153" s="12" t="s">
        <v>423</v>
      </c>
      <c r="AJ153" s="12" t="s">
        <v>423</v>
      </c>
      <c r="AK153" s="12" t="s">
        <v>423</v>
      </c>
      <c r="AL153" s="12" t="s">
        <v>423</v>
      </c>
    </row>
    <row r="154" spans="1:38" ht="12.75">
      <c r="A154" s="12" t="s">
        <v>423</v>
      </c>
      <c r="AF154" s="12" t="s">
        <v>423</v>
      </c>
      <c r="AI154" s="12" t="s">
        <v>423</v>
      </c>
      <c r="AJ154" s="12" t="s">
        <v>423</v>
      </c>
      <c r="AK154" s="12" t="s">
        <v>423</v>
      </c>
      <c r="AL154" s="12" t="s">
        <v>423</v>
      </c>
    </row>
    <row r="155" spans="1:38" ht="12.75">
      <c r="A155" s="12" t="s">
        <v>423</v>
      </c>
      <c r="AF155" s="12" t="s">
        <v>423</v>
      </c>
      <c r="AI155" s="12" t="s">
        <v>423</v>
      </c>
      <c r="AJ155" s="12" t="s">
        <v>423</v>
      </c>
      <c r="AK155" s="12" t="s">
        <v>423</v>
      </c>
      <c r="AL155" s="12" t="s">
        <v>423</v>
      </c>
    </row>
    <row r="156" spans="1:38" ht="12.75">
      <c r="A156" s="12" t="s">
        <v>423</v>
      </c>
      <c r="AF156" s="12" t="s">
        <v>423</v>
      </c>
      <c r="AI156" s="12" t="s">
        <v>423</v>
      </c>
      <c r="AJ156" s="12" t="s">
        <v>423</v>
      </c>
      <c r="AK156" s="12" t="s">
        <v>423</v>
      </c>
      <c r="AL156" s="12" t="s">
        <v>423</v>
      </c>
    </row>
    <row r="157" spans="1:38" ht="12.75">
      <c r="A157" s="12" t="s">
        <v>423</v>
      </c>
      <c r="AF157" s="12" t="s">
        <v>423</v>
      </c>
      <c r="AI157" s="12" t="s">
        <v>423</v>
      </c>
      <c r="AJ157" s="12" t="s">
        <v>423</v>
      </c>
      <c r="AK157" s="12" t="s">
        <v>423</v>
      </c>
      <c r="AL157" s="12" t="s">
        <v>423</v>
      </c>
    </row>
    <row r="158" spans="1:38" ht="12.75">
      <c r="A158" s="12" t="s">
        <v>423</v>
      </c>
      <c r="AF158" s="12" t="s">
        <v>423</v>
      </c>
      <c r="AI158" s="12" t="s">
        <v>423</v>
      </c>
      <c r="AJ158" s="12" t="s">
        <v>423</v>
      </c>
      <c r="AK158" s="12" t="s">
        <v>423</v>
      </c>
      <c r="AL158" s="12" t="s">
        <v>423</v>
      </c>
    </row>
    <row r="159" spans="1:38" ht="12.75">
      <c r="A159" s="12" t="s">
        <v>423</v>
      </c>
      <c r="AF159" s="12" t="s">
        <v>423</v>
      </c>
      <c r="AI159" s="12" t="s">
        <v>423</v>
      </c>
      <c r="AJ159" s="12" t="s">
        <v>423</v>
      </c>
      <c r="AK159" s="12" t="s">
        <v>423</v>
      </c>
      <c r="AL159" s="12" t="s">
        <v>423</v>
      </c>
    </row>
    <row r="160" spans="1:38" ht="12.75">
      <c r="A160" s="12" t="s">
        <v>423</v>
      </c>
      <c r="AF160" s="12" t="s">
        <v>423</v>
      </c>
      <c r="AI160" s="12" t="s">
        <v>423</v>
      </c>
      <c r="AJ160" s="12" t="s">
        <v>423</v>
      </c>
      <c r="AK160" s="12" t="s">
        <v>423</v>
      </c>
      <c r="AL160" s="12" t="s">
        <v>423</v>
      </c>
    </row>
    <row r="161" spans="1:38" ht="12.75">
      <c r="A161" s="12" t="s">
        <v>423</v>
      </c>
      <c r="AF161" s="12" t="s">
        <v>423</v>
      </c>
      <c r="AI161" s="12" t="s">
        <v>423</v>
      </c>
      <c r="AJ161" s="12" t="s">
        <v>423</v>
      </c>
      <c r="AK161" s="12" t="s">
        <v>423</v>
      </c>
      <c r="AL161" s="12" t="s">
        <v>423</v>
      </c>
    </row>
    <row r="162" spans="1:38" ht="12.75">
      <c r="A162" s="12" t="s">
        <v>423</v>
      </c>
      <c r="AF162" s="12" t="s">
        <v>423</v>
      </c>
      <c r="AI162" s="12" t="s">
        <v>423</v>
      </c>
      <c r="AJ162" s="12" t="s">
        <v>423</v>
      </c>
      <c r="AK162" s="12" t="s">
        <v>423</v>
      </c>
      <c r="AL162" s="12" t="s">
        <v>423</v>
      </c>
    </row>
    <row r="163" spans="1:38" ht="12.75">
      <c r="A163" s="12" t="s">
        <v>423</v>
      </c>
      <c r="AF163" s="12" t="s">
        <v>423</v>
      </c>
      <c r="AI163" s="12" t="s">
        <v>423</v>
      </c>
      <c r="AJ163" s="12" t="s">
        <v>423</v>
      </c>
      <c r="AK163" s="12" t="s">
        <v>423</v>
      </c>
      <c r="AL163" s="12" t="s">
        <v>423</v>
      </c>
    </row>
    <row r="164" spans="1:38" ht="12.75">
      <c r="A164" s="12" t="s">
        <v>423</v>
      </c>
      <c r="AF164" s="12" t="s">
        <v>423</v>
      </c>
      <c r="AI164" s="12" t="s">
        <v>423</v>
      </c>
      <c r="AJ164" s="12" t="s">
        <v>423</v>
      </c>
      <c r="AK164" s="12" t="s">
        <v>423</v>
      </c>
      <c r="AL164" s="12" t="s">
        <v>423</v>
      </c>
    </row>
    <row r="165" spans="1:38" ht="12.75">
      <c r="A165" s="12" t="s">
        <v>423</v>
      </c>
      <c r="AF165" s="12" t="s">
        <v>423</v>
      </c>
      <c r="AI165" s="12" t="s">
        <v>423</v>
      </c>
      <c r="AJ165" s="12" t="s">
        <v>423</v>
      </c>
      <c r="AK165" s="12" t="s">
        <v>423</v>
      </c>
      <c r="AL165" s="12" t="s">
        <v>423</v>
      </c>
    </row>
    <row r="166" spans="1:38" ht="12.75">
      <c r="A166" s="12" t="s">
        <v>423</v>
      </c>
      <c r="AF166" s="12" t="s">
        <v>423</v>
      </c>
      <c r="AI166" s="12" t="s">
        <v>423</v>
      </c>
      <c r="AJ166" s="12" t="s">
        <v>423</v>
      </c>
      <c r="AK166" s="12" t="s">
        <v>423</v>
      </c>
      <c r="AL166" s="12" t="s">
        <v>423</v>
      </c>
    </row>
    <row r="167" spans="1:38" ht="12.75">
      <c r="A167" s="12" t="s">
        <v>423</v>
      </c>
      <c r="AF167" s="12" t="s">
        <v>423</v>
      </c>
      <c r="AI167" s="12" t="s">
        <v>423</v>
      </c>
      <c r="AJ167" s="12" t="s">
        <v>423</v>
      </c>
      <c r="AK167" s="12" t="s">
        <v>423</v>
      </c>
      <c r="AL167" s="12" t="s">
        <v>423</v>
      </c>
    </row>
    <row r="168" spans="1:38" ht="12.75">
      <c r="A168" s="12" t="s">
        <v>423</v>
      </c>
      <c r="AF168" s="12" t="s">
        <v>423</v>
      </c>
      <c r="AI168" s="12" t="s">
        <v>423</v>
      </c>
      <c r="AJ168" s="12" t="s">
        <v>423</v>
      </c>
      <c r="AK168" s="12" t="s">
        <v>423</v>
      </c>
      <c r="AL168" s="12" t="s">
        <v>423</v>
      </c>
    </row>
    <row r="169" spans="1:38" ht="12.75">
      <c r="A169" s="12" t="s">
        <v>423</v>
      </c>
      <c r="AF169" s="12" t="s">
        <v>423</v>
      </c>
      <c r="AI169" s="12" t="s">
        <v>423</v>
      </c>
      <c r="AJ169" s="12" t="s">
        <v>423</v>
      </c>
      <c r="AK169" s="12" t="s">
        <v>423</v>
      </c>
      <c r="AL169" s="12" t="s">
        <v>423</v>
      </c>
    </row>
    <row r="170" spans="1:38" ht="12.75">
      <c r="A170" s="12" t="s">
        <v>423</v>
      </c>
      <c r="AF170" s="12" t="s">
        <v>423</v>
      </c>
      <c r="AI170" s="12" t="s">
        <v>423</v>
      </c>
      <c r="AJ170" s="12" t="s">
        <v>423</v>
      </c>
      <c r="AK170" s="12" t="s">
        <v>423</v>
      </c>
      <c r="AL170" s="12" t="s">
        <v>423</v>
      </c>
    </row>
    <row r="171" spans="1:38" ht="12.75">
      <c r="A171" s="12" t="s">
        <v>423</v>
      </c>
      <c r="AF171" s="12" t="s">
        <v>423</v>
      </c>
      <c r="AI171" s="12" t="s">
        <v>423</v>
      </c>
      <c r="AJ171" s="12" t="s">
        <v>423</v>
      </c>
      <c r="AK171" s="12" t="s">
        <v>423</v>
      </c>
      <c r="AL171" s="12" t="s">
        <v>423</v>
      </c>
    </row>
    <row r="172" spans="1:38" ht="12.75">
      <c r="A172" s="12" t="s">
        <v>423</v>
      </c>
      <c r="AF172" s="12" t="s">
        <v>423</v>
      </c>
      <c r="AI172" s="12" t="s">
        <v>423</v>
      </c>
      <c r="AJ172" s="12" t="s">
        <v>423</v>
      </c>
      <c r="AK172" s="12" t="s">
        <v>423</v>
      </c>
      <c r="AL172" s="12" t="s">
        <v>423</v>
      </c>
    </row>
    <row r="173" spans="1:38" ht="12.75">
      <c r="A173" s="12" t="s">
        <v>423</v>
      </c>
      <c r="AF173" s="12" t="s">
        <v>423</v>
      </c>
      <c r="AI173" s="12" t="s">
        <v>423</v>
      </c>
      <c r="AJ173" s="12" t="s">
        <v>423</v>
      </c>
      <c r="AK173" s="12" t="s">
        <v>423</v>
      </c>
      <c r="AL173" s="12" t="s">
        <v>423</v>
      </c>
    </row>
    <row r="174" spans="1:38" ht="12.75">
      <c r="A174" s="12" t="s">
        <v>423</v>
      </c>
      <c r="AF174" s="12" t="s">
        <v>423</v>
      </c>
      <c r="AI174" s="12" t="s">
        <v>423</v>
      </c>
      <c r="AJ174" s="12" t="s">
        <v>423</v>
      </c>
      <c r="AK174" s="12" t="s">
        <v>423</v>
      </c>
      <c r="AL174" s="12" t="s">
        <v>423</v>
      </c>
    </row>
    <row r="175" spans="1:38" ht="12.75">
      <c r="A175" s="12" t="s">
        <v>423</v>
      </c>
      <c r="AF175" s="12" t="s">
        <v>423</v>
      </c>
      <c r="AI175" s="12" t="s">
        <v>423</v>
      </c>
      <c r="AJ175" s="12" t="s">
        <v>423</v>
      </c>
      <c r="AK175" s="12" t="s">
        <v>423</v>
      </c>
      <c r="AL175" s="12" t="s">
        <v>423</v>
      </c>
    </row>
    <row r="176" spans="1:38" ht="12.75">
      <c r="A176" s="12" t="s">
        <v>423</v>
      </c>
      <c r="AF176" s="12" t="s">
        <v>423</v>
      </c>
      <c r="AI176" s="12" t="s">
        <v>423</v>
      </c>
      <c r="AJ176" s="12" t="s">
        <v>423</v>
      </c>
      <c r="AK176" s="12" t="s">
        <v>423</v>
      </c>
      <c r="AL176" s="12" t="s">
        <v>423</v>
      </c>
    </row>
    <row r="177" spans="1:38" ht="12.75">
      <c r="A177" s="12" t="s">
        <v>423</v>
      </c>
      <c r="AF177" s="12" t="s">
        <v>423</v>
      </c>
      <c r="AI177" s="12" t="s">
        <v>423</v>
      </c>
      <c r="AJ177" s="12" t="s">
        <v>423</v>
      </c>
      <c r="AK177" s="12" t="s">
        <v>423</v>
      </c>
      <c r="AL177" s="12" t="s">
        <v>423</v>
      </c>
    </row>
    <row r="178" spans="1:38" ht="12.75">
      <c r="A178" s="12" t="s">
        <v>423</v>
      </c>
      <c r="AF178" s="12" t="s">
        <v>423</v>
      </c>
      <c r="AI178" s="12" t="s">
        <v>423</v>
      </c>
      <c r="AJ178" s="12" t="s">
        <v>423</v>
      </c>
      <c r="AK178" s="12" t="s">
        <v>423</v>
      </c>
      <c r="AL178" s="12" t="s">
        <v>423</v>
      </c>
    </row>
    <row r="179" spans="1:38" ht="12.75">
      <c r="A179" s="12" t="s">
        <v>423</v>
      </c>
      <c r="AF179" s="12" t="s">
        <v>423</v>
      </c>
      <c r="AI179" s="12" t="s">
        <v>423</v>
      </c>
      <c r="AJ179" s="12" t="s">
        <v>423</v>
      </c>
      <c r="AK179" s="12" t="s">
        <v>423</v>
      </c>
      <c r="AL179" s="12" t="s">
        <v>423</v>
      </c>
    </row>
    <row r="180" spans="1:38" ht="12.75">
      <c r="A180" s="12" t="s">
        <v>423</v>
      </c>
      <c r="AF180" s="12" t="s">
        <v>423</v>
      </c>
      <c r="AI180" s="12" t="s">
        <v>423</v>
      </c>
      <c r="AJ180" s="12" t="s">
        <v>423</v>
      </c>
      <c r="AK180" s="12" t="s">
        <v>423</v>
      </c>
      <c r="AL180" s="12" t="s">
        <v>423</v>
      </c>
    </row>
    <row r="181" spans="1:38" ht="12.75">
      <c r="A181" s="12" t="s">
        <v>423</v>
      </c>
      <c r="AF181" s="12" t="s">
        <v>423</v>
      </c>
      <c r="AI181" s="12" t="s">
        <v>423</v>
      </c>
      <c r="AJ181" s="12" t="s">
        <v>423</v>
      </c>
      <c r="AK181" s="12" t="s">
        <v>423</v>
      </c>
      <c r="AL181" s="12" t="s">
        <v>423</v>
      </c>
    </row>
    <row r="182" spans="1:38" ht="12.75">
      <c r="A182" s="12" t="s">
        <v>423</v>
      </c>
      <c r="AF182" s="12" t="s">
        <v>423</v>
      </c>
      <c r="AI182" s="12" t="s">
        <v>423</v>
      </c>
      <c r="AJ182" s="12" t="s">
        <v>423</v>
      </c>
      <c r="AK182" s="12" t="s">
        <v>423</v>
      </c>
      <c r="AL182" s="12" t="s">
        <v>423</v>
      </c>
    </row>
    <row r="183" spans="1:38" ht="12.75">
      <c r="A183" s="12" t="s">
        <v>423</v>
      </c>
      <c r="AF183" s="12" t="s">
        <v>423</v>
      </c>
      <c r="AI183" s="12" t="s">
        <v>423</v>
      </c>
      <c r="AJ183" s="12" t="s">
        <v>423</v>
      </c>
      <c r="AK183" s="12" t="s">
        <v>423</v>
      </c>
      <c r="AL183" s="12" t="s">
        <v>423</v>
      </c>
    </row>
    <row r="184" spans="1:38" ht="12.75">
      <c r="A184" s="12" t="s">
        <v>423</v>
      </c>
      <c r="AF184" s="12" t="s">
        <v>423</v>
      </c>
      <c r="AI184" s="12" t="s">
        <v>423</v>
      </c>
      <c r="AJ184" s="12" t="s">
        <v>423</v>
      </c>
      <c r="AK184" s="12" t="s">
        <v>423</v>
      </c>
      <c r="AL184" s="12" t="s">
        <v>423</v>
      </c>
    </row>
    <row r="185" spans="1:38" ht="12.75">
      <c r="A185" s="12" t="s">
        <v>423</v>
      </c>
      <c r="AF185" s="12" t="s">
        <v>423</v>
      </c>
      <c r="AI185" s="12" t="s">
        <v>423</v>
      </c>
      <c r="AJ185" s="12" t="s">
        <v>423</v>
      </c>
      <c r="AK185" s="12" t="s">
        <v>423</v>
      </c>
      <c r="AL185" s="12" t="s">
        <v>423</v>
      </c>
    </row>
    <row r="186" spans="1:38" ht="12.75">
      <c r="A186" s="12" t="s">
        <v>423</v>
      </c>
      <c r="AF186" s="12" t="s">
        <v>423</v>
      </c>
      <c r="AI186" s="12" t="s">
        <v>423</v>
      </c>
      <c r="AJ186" s="12" t="s">
        <v>423</v>
      </c>
      <c r="AK186" s="12" t="s">
        <v>423</v>
      </c>
      <c r="AL186" s="12" t="s">
        <v>423</v>
      </c>
    </row>
    <row r="187" spans="1:38" ht="12.75">
      <c r="A187" s="12" t="s">
        <v>423</v>
      </c>
      <c r="AF187" s="12" t="s">
        <v>423</v>
      </c>
      <c r="AI187" s="12" t="s">
        <v>423</v>
      </c>
      <c r="AJ187" s="12" t="s">
        <v>423</v>
      </c>
      <c r="AK187" s="12" t="s">
        <v>423</v>
      </c>
      <c r="AL187" s="12" t="s">
        <v>423</v>
      </c>
    </row>
    <row r="188" spans="1:38" ht="12.75">
      <c r="A188" s="12" t="s">
        <v>423</v>
      </c>
      <c r="AF188" s="12" t="s">
        <v>423</v>
      </c>
      <c r="AI188" s="12" t="s">
        <v>423</v>
      </c>
      <c r="AJ188" s="12" t="s">
        <v>423</v>
      </c>
      <c r="AK188" s="12" t="s">
        <v>423</v>
      </c>
      <c r="AL188" s="12" t="s">
        <v>423</v>
      </c>
    </row>
    <row r="189" spans="1:38" ht="12.75">
      <c r="A189" s="12" t="s">
        <v>423</v>
      </c>
      <c r="AF189" s="12" t="s">
        <v>423</v>
      </c>
      <c r="AI189" s="12" t="s">
        <v>423</v>
      </c>
      <c r="AJ189" s="12" t="s">
        <v>423</v>
      </c>
      <c r="AK189" s="12" t="s">
        <v>423</v>
      </c>
      <c r="AL189" s="12" t="s">
        <v>423</v>
      </c>
    </row>
    <row r="190" spans="1:38" ht="12.75">
      <c r="A190" s="12" t="s">
        <v>423</v>
      </c>
      <c r="AF190" s="12" t="s">
        <v>423</v>
      </c>
      <c r="AI190" s="12" t="s">
        <v>423</v>
      </c>
      <c r="AJ190" s="12" t="s">
        <v>423</v>
      </c>
      <c r="AK190" s="12" t="s">
        <v>423</v>
      </c>
      <c r="AL190" s="12" t="s">
        <v>423</v>
      </c>
    </row>
    <row r="191" spans="1:38" ht="12.75">
      <c r="A191" s="12" t="s">
        <v>423</v>
      </c>
      <c r="AF191" s="12" t="s">
        <v>423</v>
      </c>
      <c r="AI191" s="12" t="s">
        <v>423</v>
      </c>
      <c r="AJ191" s="12" t="s">
        <v>423</v>
      </c>
      <c r="AK191" s="12" t="s">
        <v>423</v>
      </c>
      <c r="AL191" s="12" t="s">
        <v>423</v>
      </c>
    </row>
    <row r="192" spans="1:38" ht="12.75">
      <c r="A192" s="12" t="s">
        <v>423</v>
      </c>
      <c r="AF192" s="12" t="s">
        <v>423</v>
      </c>
      <c r="AI192" s="12" t="s">
        <v>423</v>
      </c>
      <c r="AJ192" s="12" t="s">
        <v>423</v>
      </c>
      <c r="AK192" s="12" t="s">
        <v>423</v>
      </c>
      <c r="AL192" s="12" t="s">
        <v>423</v>
      </c>
    </row>
    <row r="193" spans="1:38" ht="12.75">
      <c r="A193" s="12" t="s">
        <v>423</v>
      </c>
      <c r="AF193" s="12" t="s">
        <v>423</v>
      </c>
      <c r="AI193" s="12" t="s">
        <v>423</v>
      </c>
      <c r="AJ193" s="12" t="s">
        <v>423</v>
      </c>
      <c r="AK193" s="12" t="s">
        <v>423</v>
      </c>
      <c r="AL193" s="12" t="s">
        <v>423</v>
      </c>
    </row>
    <row r="194" spans="1:38" ht="12.75">
      <c r="A194" s="12" t="s">
        <v>423</v>
      </c>
      <c r="AF194" s="12" t="s">
        <v>423</v>
      </c>
      <c r="AI194" s="12" t="s">
        <v>423</v>
      </c>
      <c r="AJ194" s="12" t="s">
        <v>423</v>
      </c>
      <c r="AK194" s="12" t="s">
        <v>423</v>
      </c>
      <c r="AL194" s="12" t="s">
        <v>423</v>
      </c>
    </row>
    <row r="195" spans="1:38" ht="12.75">
      <c r="A195" s="12" t="s">
        <v>423</v>
      </c>
      <c r="AF195" s="12" t="s">
        <v>423</v>
      </c>
      <c r="AI195" s="12" t="s">
        <v>423</v>
      </c>
      <c r="AJ195" s="12" t="s">
        <v>423</v>
      </c>
      <c r="AK195" s="12" t="s">
        <v>423</v>
      </c>
      <c r="AL195" s="12" t="s">
        <v>423</v>
      </c>
    </row>
    <row r="196" spans="1:38" ht="12.75">
      <c r="A196" s="12" t="s">
        <v>423</v>
      </c>
      <c r="AF196" s="12" t="s">
        <v>423</v>
      </c>
      <c r="AI196" s="12" t="s">
        <v>423</v>
      </c>
      <c r="AJ196" s="12" t="s">
        <v>423</v>
      </c>
      <c r="AK196" s="12" t="s">
        <v>423</v>
      </c>
      <c r="AL196" s="12" t="s">
        <v>423</v>
      </c>
    </row>
    <row r="197" spans="1:38" ht="12.75">
      <c r="A197" s="12" t="s">
        <v>423</v>
      </c>
      <c r="AF197" s="12" t="s">
        <v>423</v>
      </c>
      <c r="AI197" s="12" t="s">
        <v>423</v>
      </c>
      <c r="AJ197" s="12" t="s">
        <v>423</v>
      </c>
      <c r="AK197" s="12" t="s">
        <v>423</v>
      </c>
      <c r="AL197" s="12" t="s">
        <v>423</v>
      </c>
    </row>
    <row r="198" spans="1:38" ht="12.75">
      <c r="A198" s="12" t="s">
        <v>423</v>
      </c>
      <c r="AF198" s="12" t="s">
        <v>423</v>
      </c>
      <c r="AI198" s="12" t="s">
        <v>423</v>
      </c>
      <c r="AJ198" s="12" t="s">
        <v>423</v>
      </c>
      <c r="AK198" s="12" t="s">
        <v>423</v>
      </c>
      <c r="AL198" s="12" t="s">
        <v>423</v>
      </c>
    </row>
    <row r="199" spans="1:38" ht="12.75">
      <c r="A199" s="12" t="s">
        <v>423</v>
      </c>
      <c r="AF199" s="12" t="s">
        <v>423</v>
      </c>
      <c r="AI199" s="12" t="s">
        <v>423</v>
      </c>
      <c r="AJ199" s="12" t="s">
        <v>423</v>
      </c>
      <c r="AK199" s="12" t="s">
        <v>423</v>
      </c>
      <c r="AL199" s="12" t="s">
        <v>423</v>
      </c>
    </row>
    <row r="200" spans="1:38" ht="12.75">
      <c r="A200" s="12" t="s">
        <v>423</v>
      </c>
      <c r="AF200" s="12" t="s">
        <v>423</v>
      </c>
      <c r="AI200" s="12" t="s">
        <v>423</v>
      </c>
      <c r="AJ200" s="12" t="s">
        <v>423</v>
      </c>
      <c r="AK200" s="12" t="s">
        <v>423</v>
      </c>
      <c r="AL200" s="12" t="s">
        <v>423</v>
      </c>
    </row>
    <row r="201" spans="1:38" ht="12.75">
      <c r="A201" s="12" t="s">
        <v>423</v>
      </c>
      <c r="AF201" s="12" t="s">
        <v>423</v>
      </c>
      <c r="AI201" s="12" t="s">
        <v>423</v>
      </c>
      <c r="AJ201" s="12" t="s">
        <v>423</v>
      </c>
      <c r="AK201" s="12" t="s">
        <v>423</v>
      </c>
      <c r="AL201" s="12" t="s">
        <v>423</v>
      </c>
    </row>
    <row r="202" spans="1:38" ht="12.75">
      <c r="A202" s="12" t="s">
        <v>423</v>
      </c>
      <c r="AF202" s="12" t="s">
        <v>423</v>
      </c>
      <c r="AI202" s="12" t="s">
        <v>423</v>
      </c>
      <c r="AJ202" s="12" t="s">
        <v>423</v>
      </c>
      <c r="AK202" s="12" t="s">
        <v>423</v>
      </c>
      <c r="AL202" s="12" t="s">
        <v>423</v>
      </c>
    </row>
    <row r="208" spans="1:36" ht="12.75">
      <c r="A208" s="12" t="s">
        <v>386</v>
      </c>
      <c r="E208" t="s">
        <v>382</v>
      </c>
      <c r="I208">
        <v>8.32</v>
      </c>
      <c r="J208">
        <v>990</v>
      </c>
      <c r="AE208" t="s">
        <v>383</v>
      </c>
      <c r="AH208" t="s">
        <v>384</v>
      </c>
      <c r="AJ208" s="12" t="s">
        <v>385</v>
      </c>
    </row>
    <row r="209" spans="5:34" ht="12.75">
      <c r="E209" t="s">
        <v>382</v>
      </c>
      <c r="AE209" t="s">
        <v>387</v>
      </c>
      <c r="AH209">
        <v>101</v>
      </c>
    </row>
    <row r="210" spans="1:36" ht="12.75">
      <c r="A210" s="12">
        <v>12</v>
      </c>
      <c r="E210" t="s">
        <v>382</v>
      </c>
      <c r="AE210" t="s">
        <v>388</v>
      </c>
      <c r="AH210">
        <v>22</v>
      </c>
      <c r="AJ210" s="12">
        <v>19</v>
      </c>
    </row>
    <row r="211" spans="5:34" ht="12.75">
      <c r="E211" t="s">
        <v>389</v>
      </c>
      <c r="I211">
        <v>8.08</v>
      </c>
      <c r="J211">
        <v>990</v>
      </c>
      <c r="AE211" t="s">
        <v>387</v>
      </c>
      <c r="AH211">
        <v>101</v>
      </c>
    </row>
    <row r="212" spans="1:36" ht="12.75">
      <c r="A212" s="12">
        <v>7</v>
      </c>
      <c r="E212" t="s">
        <v>389</v>
      </c>
      <c r="AE212" t="s">
        <v>390</v>
      </c>
      <c r="AH212">
        <v>7</v>
      </c>
      <c r="AJ212" s="12">
        <v>14</v>
      </c>
    </row>
    <row r="213" spans="1:36" ht="12.75">
      <c r="A213" s="12">
        <v>5</v>
      </c>
      <c r="E213" t="s">
        <v>389</v>
      </c>
      <c r="AE213" t="s">
        <v>391</v>
      </c>
      <c r="AH213">
        <v>8</v>
      </c>
      <c r="AJ213" s="12">
        <v>9</v>
      </c>
    </row>
    <row r="214" spans="1:36" ht="12.75">
      <c r="A214" s="12">
        <v>12</v>
      </c>
      <c r="E214" t="s">
        <v>392</v>
      </c>
      <c r="I214">
        <v>3.52</v>
      </c>
      <c r="J214">
        <v>780</v>
      </c>
      <c r="AE214" t="s">
        <v>388</v>
      </c>
      <c r="AH214">
        <v>22</v>
      </c>
      <c r="AJ214" s="12">
        <v>19</v>
      </c>
    </row>
    <row r="215" spans="1:36" ht="12.75">
      <c r="A215" s="12">
        <v>7</v>
      </c>
      <c r="E215" t="s">
        <v>392</v>
      </c>
      <c r="AE215" t="s">
        <v>393</v>
      </c>
      <c r="AH215">
        <v>46</v>
      </c>
      <c r="AJ215" s="12">
        <v>38</v>
      </c>
    </row>
    <row r="216" spans="1:31" ht="12.75">
      <c r="A216" s="12">
        <v>14</v>
      </c>
      <c r="E216" t="s">
        <v>392</v>
      </c>
      <c r="AE216" t="s">
        <v>394</v>
      </c>
    </row>
    <row r="217" spans="1:36" ht="12.75">
      <c r="A217" s="12">
        <v>5</v>
      </c>
      <c r="E217" t="s">
        <v>395</v>
      </c>
      <c r="I217">
        <v>20.4</v>
      </c>
      <c r="J217">
        <v>780</v>
      </c>
      <c r="AE217" t="s">
        <v>396</v>
      </c>
      <c r="AH217">
        <v>15</v>
      </c>
      <c r="AJ217" s="12">
        <v>16</v>
      </c>
    </row>
    <row r="218" spans="1:31" ht="12.75">
      <c r="A218" s="12">
        <v>5</v>
      </c>
      <c r="E218" t="s">
        <v>395</v>
      </c>
      <c r="AE218" t="s">
        <v>397</v>
      </c>
    </row>
    <row r="219" spans="1:31" ht="12.75">
      <c r="A219" s="12">
        <v>4</v>
      </c>
      <c r="E219" t="s">
        <v>395</v>
      </c>
      <c r="AE219" t="s">
        <v>398</v>
      </c>
    </row>
    <row r="220" spans="1:36" ht="12.75">
      <c r="A220" s="12">
        <v>7</v>
      </c>
      <c r="E220" t="s">
        <v>399</v>
      </c>
      <c r="I220">
        <v>0</v>
      </c>
      <c r="J220">
        <v>0</v>
      </c>
      <c r="AE220" t="s">
        <v>390</v>
      </c>
      <c r="AH220">
        <v>7</v>
      </c>
      <c r="AJ220" s="12">
        <v>14</v>
      </c>
    </row>
    <row r="221" spans="1:36" ht="12.75">
      <c r="A221" s="12">
        <v>5</v>
      </c>
      <c r="E221" t="s">
        <v>399</v>
      </c>
      <c r="AE221" t="s">
        <v>391</v>
      </c>
      <c r="AH221">
        <v>8</v>
      </c>
      <c r="AJ221" s="12">
        <v>9</v>
      </c>
    </row>
    <row r="222" spans="1:36" ht="12.75">
      <c r="A222" s="12">
        <v>8</v>
      </c>
      <c r="E222" t="s">
        <v>399</v>
      </c>
      <c r="AE222" t="s">
        <v>400</v>
      </c>
      <c r="AH222">
        <v>4</v>
      </c>
      <c r="AJ222" s="12">
        <v>6</v>
      </c>
    </row>
    <row r="223" spans="1:36" ht="12.75">
      <c r="A223" s="12">
        <v>5</v>
      </c>
      <c r="E223" t="s">
        <v>401</v>
      </c>
      <c r="I223">
        <v>0</v>
      </c>
      <c r="J223">
        <v>0</v>
      </c>
      <c r="AE223" t="s">
        <v>391</v>
      </c>
      <c r="AH223">
        <v>8</v>
      </c>
      <c r="AJ223" s="12">
        <v>9</v>
      </c>
    </row>
    <row r="224" spans="1:38" ht="12.75">
      <c r="A224" s="12">
        <v>0</v>
      </c>
      <c r="E224" t="s">
        <v>401</v>
      </c>
      <c r="AE224" t="s">
        <v>402</v>
      </c>
      <c r="AH224">
        <v>0</v>
      </c>
      <c r="AI224" s="12">
        <v>0</v>
      </c>
      <c r="AJ224" s="12">
        <v>0</v>
      </c>
      <c r="AK224" s="12">
        <v>0</v>
      </c>
      <c r="AL224" s="12">
        <v>0</v>
      </c>
    </row>
    <row r="225" spans="1:38" ht="12.75">
      <c r="A225" s="12">
        <v>0</v>
      </c>
      <c r="E225" t="s">
        <v>401</v>
      </c>
      <c r="AE225" t="s">
        <v>403</v>
      </c>
      <c r="AH225">
        <v>0</v>
      </c>
      <c r="AI225" s="12">
        <v>0</v>
      </c>
      <c r="AJ225" s="12">
        <v>0</v>
      </c>
      <c r="AK225" s="12">
        <v>0</v>
      </c>
      <c r="AL225" s="12">
        <v>0</v>
      </c>
    </row>
    <row r="226" spans="5:10" ht="12.75">
      <c r="E226" t="s">
        <v>404</v>
      </c>
      <c r="I226">
        <v>0</v>
      </c>
      <c r="J226">
        <v>0</v>
      </c>
    </row>
    <row r="227" ht="12.75">
      <c r="E227" t="s">
        <v>404</v>
      </c>
    </row>
    <row r="228" ht="12.75">
      <c r="E228" t="s">
        <v>404</v>
      </c>
    </row>
    <row r="229" spans="5:10" ht="12.75">
      <c r="E229" t="s">
        <v>405</v>
      </c>
      <c r="I229">
        <v>0</v>
      </c>
      <c r="J229">
        <v>0</v>
      </c>
    </row>
    <row r="230" ht="12.75">
      <c r="E230" t="s">
        <v>405</v>
      </c>
    </row>
    <row r="231" ht="12.75">
      <c r="E231" t="s">
        <v>405</v>
      </c>
    </row>
    <row r="232" spans="5:10" ht="12.75">
      <c r="E232" t="s">
        <v>406</v>
      </c>
      <c r="I232">
        <v>0</v>
      </c>
      <c r="J232">
        <v>0</v>
      </c>
    </row>
    <row r="233" ht="12.75">
      <c r="E233" t="s">
        <v>406</v>
      </c>
    </row>
    <row r="234" ht="12.75">
      <c r="E234" t="s">
        <v>406</v>
      </c>
    </row>
    <row r="235" spans="5:10" ht="12.75">
      <c r="E235" t="s">
        <v>407</v>
      </c>
      <c r="I235">
        <v>0</v>
      </c>
      <c r="J235">
        <v>0</v>
      </c>
    </row>
    <row r="236" ht="12.75">
      <c r="E236" t="s">
        <v>407</v>
      </c>
    </row>
    <row r="237" ht="12.75">
      <c r="E237" t="s">
        <v>407</v>
      </c>
    </row>
    <row r="238" spans="5:10" ht="12.75">
      <c r="E238" t="s">
        <v>408</v>
      </c>
      <c r="I238">
        <v>0</v>
      </c>
      <c r="J238">
        <v>0</v>
      </c>
    </row>
    <row r="239" ht="12.75">
      <c r="E239" t="s">
        <v>408</v>
      </c>
    </row>
    <row r="240" ht="12.75">
      <c r="E240" t="s">
        <v>408</v>
      </c>
    </row>
    <row r="241" spans="5:10" ht="12.75">
      <c r="E241" t="s">
        <v>409</v>
      </c>
      <c r="I241">
        <v>0</v>
      </c>
      <c r="J241">
        <v>0</v>
      </c>
    </row>
    <row r="242" ht="12.75">
      <c r="E242" t="s">
        <v>409</v>
      </c>
    </row>
    <row r="243" ht="12.75">
      <c r="E243" t="s">
        <v>409</v>
      </c>
    </row>
    <row r="244" spans="2:10" ht="12.75">
      <c r="B244" t="s">
        <v>292</v>
      </c>
      <c r="C244" t="s">
        <v>104</v>
      </c>
      <c r="D244" t="s">
        <v>293</v>
      </c>
      <c r="E244" t="s">
        <v>410</v>
      </c>
      <c r="I244">
        <v>21</v>
      </c>
      <c r="J244">
        <v>0</v>
      </c>
    </row>
    <row r="245" spans="2:10" ht="12.75">
      <c r="B245" t="s">
        <v>339</v>
      </c>
      <c r="C245" t="s">
        <v>109</v>
      </c>
      <c r="D245" t="s">
        <v>340</v>
      </c>
      <c r="E245" t="s">
        <v>411</v>
      </c>
      <c r="I245">
        <v>48</v>
      </c>
      <c r="J245">
        <v>0</v>
      </c>
    </row>
    <row r="246" spans="2:10" ht="12.75">
      <c r="B246" t="s">
        <v>103</v>
      </c>
      <c r="C246" t="s">
        <v>104</v>
      </c>
      <c r="D246" t="s">
        <v>105</v>
      </c>
      <c r="E246" t="s">
        <v>412</v>
      </c>
      <c r="I246">
        <v>55</v>
      </c>
      <c r="J246">
        <v>0</v>
      </c>
    </row>
    <row r="247" spans="1:36" ht="12.75">
      <c r="A247" s="12">
        <v>8</v>
      </c>
      <c r="B247" t="s">
        <v>165</v>
      </c>
      <c r="C247" t="s">
        <v>166</v>
      </c>
      <c r="D247" t="s">
        <v>167</v>
      </c>
      <c r="E247" t="s">
        <v>413</v>
      </c>
      <c r="I247">
        <v>10</v>
      </c>
      <c r="J247">
        <v>0</v>
      </c>
      <c r="AE247" t="s">
        <v>400</v>
      </c>
      <c r="AH247">
        <v>4</v>
      </c>
      <c r="AJ247" s="12">
        <v>6</v>
      </c>
    </row>
    <row r="248" spans="2:10" ht="12.75">
      <c r="B248" t="s">
        <v>209</v>
      </c>
      <c r="C248" t="s">
        <v>210</v>
      </c>
      <c r="D248" t="s">
        <v>211</v>
      </c>
      <c r="E248" t="s">
        <v>414</v>
      </c>
      <c r="I248">
        <v>15</v>
      </c>
      <c r="J248">
        <v>0</v>
      </c>
    </row>
    <row r="249" spans="2:10" ht="12.75">
      <c r="B249" t="s">
        <v>318</v>
      </c>
      <c r="C249" t="s">
        <v>275</v>
      </c>
      <c r="D249" t="s">
        <v>319</v>
      </c>
      <c r="E249" t="s">
        <v>415</v>
      </c>
      <c r="I249">
        <v>30</v>
      </c>
      <c r="J249">
        <v>0</v>
      </c>
    </row>
    <row r="250" spans="1:36" ht="12.75">
      <c r="A250" s="12">
        <v>7</v>
      </c>
      <c r="B250" t="s">
        <v>103</v>
      </c>
      <c r="C250" t="s">
        <v>104</v>
      </c>
      <c r="D250" t="s">
        <v>105</v>
      </c>
      <c r="E250" t="s">
        <v>416</v>
      </c>
      <c r="I250">
        <v>32</v>
      </c>
      <c r="J250">
        <v>0</v>
      </c>
      <c r="AE250" t="s">
        <v>393</v>
      </c>
      <c r="AH250">
        <v>46</v>
      </c>
      <c r="AJ250" s="12">
        <v>38</v>
      </c>
    </row>
    <row r="251" spans="1:31" ht="12.75">
      <c r="A251" s="12">
        <v>14</v>
      </c>
      <c r="B251" t="s">
        <v>176</v>
      </c>
      <c r="C251" t="s">
        <v>177</v>
      </c>
      <c r="D251" t="s">
        <v>178</v>
      </c>
      <c r="E251" t="s">
        <v>417</v>
      </c>
      <c r="I251">
        <v>1</v>
      </c>
      <c r="J251">
        <v>0</v>
      </c>
      <c r="AE251" t="s">
        <v>394</v>
      </c>
    </row>
    <row r="252" spans="1:31" ht="12.75">
      <c r="A252" s="12">
        <v>9</v>
      </c>
      <c r="AE252" t="s">
        <v>418</v>
      </c>
    </row>
    <row r="253" spans="1:31" ht="12.75">
      <c r="A253" s="12">
        <v>5</v>
      </c>
      <c r="AE253" t="s">
        <v>397</v>
      </c>
    </row>
    <row r="254" spans="1:31" ht="12.75">
      <c r="A254" s="12">
        <v>4</v>
      </c>
      <c r="AE254" t="s">
        <v>398</v>
      </c>
    </row>
    <row r="255" spans="1:31" ht="12.75">
      <c r="A255" s="12">
        <v>26</v>
      </c>
      <c r="AE255" t="s">
        <v>419</v>
      </c>
    </row>
    <row r="256" spans="1:36" ht="12.75">
      <c r="A256" s="12">
        <v>584</v>
      </c>
      <c r="AE256" t="s">
        <v>420</v>
      </c>
      <c r="AH256">
        <v>299</v>
      </c>
      <c r="AJ256" s="12">
        <v>285</v>
      </c>
    </row>
    <row r="257" spans="1:36" ht="12.75">
      <c r="A257" s="12">
        <v>806.6799999999994</v>
      </c>
      <c r="AE257" t="s">
        <v>421</v>
      </c>
      <c r="AH257">
        <v>409.17</v>
      </c>
      <c r="AJ257" s="12">
        <v>397.51</v>
      </c>
    </row>
    <row r="258" spans="1:36" ht="12.75">
      <c r="A258" s="12">
        <v>1.3813013698630126</v>
      </c>
      <c r="AE258" t="s">
        <v>422</v>
      </c>
      <c r="AH258">
        <v>1.3684615384615373</v>
      </c>
      <c r="AJ258" s="12">
        <v>1.3947719298245607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dcterms:created xsi:type="dcterms:W3CDTF">2010-05-24T15:57:39Z</dcterms:created>
  <dcterms:modified xsi:type="dcterms:W3CDTF">2010-05-24T16:24:52Z</dcterms:modified>
  <cp:category/>
  <cp:version/>
  <cp:contentType/>
  <cp:contentStatus/>
</cp:coreProperties>
</file>